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osaludcom-my.sharepoint.com/personal/bvasquez_coosalud_com/Documents/Carteras IPS/Circular 011/AIFT010/"/>
    </mc:Choice>
  </mc:AlternateContent>
  <xr:revisionPtr revIDLastSave="0" documentId="8_{2FCC78DD-7CAE-4923-9C97-1C0851C5D850}" xr6:coauthVersionLast="45" xr6:coauthVersionMax="45" xr10:uidLastSave="{00000000-0000-0000-0000-000000000000}"/>
  <bookViews>
    <workbookView xWindow="-120" yWindow="-120" windowWidth="20730" windowHeight="11160" xr2:uid="{17DA0FAE-9FED-4727-A7D0-CEDCE3F7CCBF}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AIFT010!$A$8:$AI$8</definedName>
    <definedName name="ImagenElegida">INDIRECT(Resultado)</definedName>
    <definedName name="recobros">#REF!</definedName>
    <definedName name="Resultado">'[1]Acta Nacional'!$C$216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4" i="1" l="1"/>
  <c r="AK12" i="1"/>
  <c r="AK9" i="1"/>
  <c r="AK11" i="1" l="1"/>
  <c r="AL11" i="1" s="1"/>
  <c r="AK10" i="1"/>
  <c r="AL10" i="1" s="1"/>
  <c r="AL12" i="1"/>
  <c r="AL14" i="1"/>
  <c r="N15" i="1"/>
  <c r="AK13" i="1"/>
  <c r="AL13" i="1" s="1"/>
  <c r="AL9" i="1"/>
  <c r="M15" i="1" l="1"/>
  <c r="K15" i="1"/>
  <c r="G15" i="1"/>
  <c r="O15" i="1"/>
  <c r="L15" i="1"/>
  <c r="J15" i="1"/>
  <c r="R15" i="1"/>
  <c r="H15" i="1"/>
  <c r="AF15" i="1" l="1"/>
  <c r="V15" i="1"/>
  <c r="AC15" i="1"/>
  <c r="AB15" i="1"/>
  <c r="AG15" i="1"/>
  <c r="Q15" i="1"/>
  <c r="X15" i="1" l="1"/>
  <c r="AE15" i="1"/>
  <c r="Z15" i="1"/>
  <c r="U15" i="1"/>
  <c r="S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71DE2F1-1EB9-4F33-A285-496C386F8EB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D9473E6C-475D-4CC8-98DE-1E1E1C4BEDB3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<sst xmlns="http://schemas.openxmlformats.org/spreadsheetml/2006/main" count="82" uniqueCount="54">
  <si>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</si>
  <si>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</si>
  <si>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</si>
  <si>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</si>
  <si>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</si>
  <si>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</si>
  <si>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</si>
  <si>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</si>
  <si>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</si>
  <si>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</si>
  <si>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</si>
  <si>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</si>
  <si>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</si>
  <si>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</si>
  <si>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</si>
  <si>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</si>
  <si>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</si>
  <si>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</si>
  <si>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</si>
  <si>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</si>
  <si>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</si>
  <si>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</si>
  <si>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</si>
  <si>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</si>
  <si>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</si>
  <si>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</si>
  <si>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</si>
  <si>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</si>
  <si>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</si>
  <si>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</si>
  <si>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</si>
  <si>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</si>
  <si>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</si>
  <si>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</si>
  <si>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</si>
  <si>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</si>
  <si>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</si>
  <si>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</si>
  <si>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</si>
  <si>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</si>
  <si>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</si>
  <si>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</si>
  <si>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Verificacion</t>
  </si>
  <si>
    <t>Verificacion2</t>
  </si>
  <si>
    <t>COOSALUD EPS S.A.</t>
  </si>
  <si>
    <t>E.S.E. COROMORO</t>
  </si>
  <si>
    <t>EVENTO</t>
  </si>
  <si>
    <t/>
  </si>
  <si>
    <t>359696</t>
  </si>
  <si>
    <t>359697</t>
  </si>
  <si>
    <t>366297</t>
  </si>
  <si>
    <t>387744</t>
  </si>
  <si>
    <t>395440</t>
  </si>
  <si>
    <t>398988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</si>
</sst>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 applyProtection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 applyProtection="1">
      <alignment horizontal="center" vertical="center" wrapText="1"/>
    </xf>
    <xf numFmtId="164" fontId="4" fillId="3" borderId="4" xfId="3" applyFont="1" applyFill="1" applyBorder="1" applyAlignment="1" applyProtection="1">
      <alignment horizontal="center" vertical="center" wrapText="1"/>
    </xf>
    <xf numFmtId="164" fontId="4" fillId="0" borderId="5" xfId="3" applyFont="1" applyFill="1" applyBorder="1" applyAlignment="1" applyProtection="1">
      <alignment horizontal="center" vertical="center" wrapText="1"/>
    </xf>
    <xf numFmtId="3" fontId="4" fillId="4" borderId="5" xfId="3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66" fontId="5" fillId="0" borderId="4" xfId="1" applyNumberFormat="1" applyFont="1" applyBorder="1" applyProtection="1"/>
    <xf numFmtId="166" fontId="5" fillId="0" borderId="4" xfId="1" applyNumberFormat="1" applyFont="1" applyFill="1" applyBorder="1" applyProtection="1"/>
    <xf numFmtId="3" fontId="5" fillId="0" borderId="4" xfId="3" applyNumberFormat="1" applyFont="1" applyFill="1" applyBorder="1" applyProtection="1"/>
    <xf numFmtId="3" fontId="5" fillId="0" borderId="4" xfId="0" applyNumberFormat="1" applyFont="1" applyBorder="1"/>
    <xf numFmtId="3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/>
    <xf numFmtId="0" fontId="0" fillId="0" borderId="4" xfId="0" applyBorder="1"/>
  </cellXfs>
  <cellStyles count="4">
    <cellStyle name="Millares" xfId="1" builtinId="3"/>
    <cellStyle name="Millares 2" xfId="3" xr:uid="{E671FC44-7631-4E0C-8AC6-8C34BDD9B76B}"/>
    <cellStyle name="Normal" xfId="0" builtinId="0"/>
    <cellStyle name="Normal 2 2" xfId="2" xr:uid="{E0D4778A-F272-4ACF-A25B-65DE739289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vasquez_coosalud_com/Documents/Carteras%20IPS/Circular%20011/Prioridad%201/Conciliados/Conciliacion%20ESE%20COROMORO%20CIRCULAR%20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acional"/>
      <sheetName val="ActaFinal"/>
      <sheetName val="Conciliacion"/>
      <sheetName val="Radicacion"/>
      <sheetName val="Devueltas"/>
      <sheetName val="Glosas"/>
      <sheetName val="Pagos"/>
      <sheetName val="Saldos EPS"/>
      <sheetName val="VeriFact"/>
      <sheetName val="AIFT010"/>
    </sheetNames>
    <sheetDataSet>
      <sheetData sheetId="0">
        <row r="216">
          <cell r="C216" t="str">
            <v>Yuly</v>
          </cell>
        </row>
      </sheetData>
      <sheetData sheetId="1"/>
      <sheetData sheetId="2"/>
      <sheetData sheetId="3">
        <row r="3">
          <cell r="I3" t="str">
            <v># Fact</v>
          </cell>
          <cell r="J3" t="str">
            <v>Fecha Radicación</v>
          </cell>
          <cell r="K3" t="str">
            <v>Suma de Valor Fact</v>
          </cell>
        </row>
        <row r="4">
          <cell r="I4" t="str">
            <v>(en blanco)</v>
          </cell>
          <cell r="J4" t="str">
            <v>(en blanco)</v>
          </cell>
          <cell r="K4">
            <v>1948540</v>
          </cell>
        </row>
        <row r="5">
          <cell r="I5">
            <v>359696</v>
          </cell>
          <cell r="J5" t="str">
            <v>1012020</v>
          </cell>
          <cell r="K5">
            <v>1082630</v>
          </cell>
        </row>
        <row r="6">
          <cell r="I6">
            <v>359697</v>
          </cell>
          <cell r="J6" t="str">
            <v>1012019</v>
          </cell>
          <cell r="K6">
            <v>447300</v>
          </cell>
        </row>
        <row r="7">
          <cell r="I7">
            <v>366297</v>
          </cell>
          <cell r="J7" t="str">
            <v>652019</v>
          </cell>
          <cell r="K7">
            <v>118600</v>
          </cell>
        </row>
        <row r="8">
          <cell r="I8">
            <v>387744</v>
          </cell>
          <cell r="J8" t="str">
            <v>7102019</v>
          </cell>
          <cell r="K8">
            <v>116800</v>
          </cell>
        </row>
        <row r="9">
          <cell r="I9">
            <v>395440</v>
          </cell>
          <cell r="J9" t="str">
            <v>912020</v>
          </cell>
          <cell r="K9">
            <v>121110</v>
          </cell>
        </row>
        <row r="10">
          <cell r="I10">
            <v>398988</v>
          </cell>
          <cell r="J10" t="str">
            <v>722020</v>
          </cell>
          <cell r="K10">
            <v>62100</v>
          </cell>
        </row>
        <row r="11">
          <cell r="I11" t="str">
            <v>Total general</v>
          </cell>
          <cell r="K11">
            <v>3897080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AB97-F648-4106-9B41-4BC81BE3D46A}">
  <dimension ref="A1:AL6002"/>
  <sheetViews>
    <sheetView tabSelected="1" zoomScale="98" zoomScaleNormal="98" workbookViewId="0">
      <selection activeCell="B4" sqref="B4"/>
    </sheetView>
  </sheetViews>
  <sheetFormatPr baseColWidth="10" defaultColWidth="0" defaultRowHeight="15" zeroHeight="1" x14ac:dyDescent="0.25"/>
  <cols>
    <col min="1" max="1" width="7.28515625" customWidth="1"/>
    <col min="2" max="2" width="14.7109375" customWidth="1"/>
    <col min="3" max="3" width="13.5703125" bestFit="1" customWidth="1"/>
    <col min="4" max="4" width="11.42578125" customWidth="1"/>
    <col min="5" max="5" width="16.140625" bestFit="1" customWidth="1"/>
    <col min="6" max="6" width="11.42578125" customWidth="1"/>
    <col min="7" max="7" width="13.28515625" bestFit="1" customWidth="1"/>
    <col min="8" max="8" width="12.28515625" customWidth="1"/>
    <col min="9" max="9" width="11.42578125" customWidth="1"/>
    <col min="10" max="13" width="14.140625" customWidth="1"/>
    <col min="14" max="14" width="13.28515625" bestFit="1" customWidth="1"/>
    <col min="15" max="15" width="11.42578125" customWidth="1"/>
    <col min="16" max="16" width="12.85546875" bestFit="1" customWidth="1"/>
    <col min="17" max="17" width="13.28515625" bestFit="1" customWidth="1"/>
    <col min="18" max="18" width="11.5703125" bestFit="1" customWidth="1"/>
    <col min="19" max="20" width="12.42578125" customWidth="1"/>
    <col min="21" max="21" width="13.28515625" bestFit="1" customWidth="1"/>
    <col min="22" max="22" width="16.140625" customWidth="1"/>
    <col min="23" max="23" width="11.42578125" customWidth="1"/>
    <col min="24" max="24" width="12.85546875" customWidth="1"/>
    <col min="25" max="25" width="13" bestFit="1" customWidth="1"/>
    <col min="26" max="29" width="11.42578125" customWidth="1"/>
    <col min="30" max="30" width="12.42578125" customWidth="1"/>
    <col min="31" max="33" width="11.42578125" customWidth="1"/>
    <col min="34" max="34" width="13.140625" customWidth="1"/>
    <col min="35" max="35" width="19.5703125" customWidth="1"/>
    <col min="36" max="36" width="6.5703125" customWidth="1"/>
    <col min="37" max="37" width="17.28515625" bestFit="1" customWidth="1"/>
    <col min="38" max="38" width="14.5703125" bestFit="1" customWidth="1"/>
    <col min="39" max="16384" width="11.42578125" hidden="1"/>
  </cols>
  <sheetData>
    <row r="1" spans="1:38" x14ac:dyDescent="0.25">
      <c r="A1" s="1" t="s">
        <v>0</v>
      </c>
    </row>
    <row r="2" spans="1:38" x14ac:dyDescent="0.25">
      <c r="A2" s="1" t="s">
        <v>1</v>
      </c>
      <c r="B2" t="s">
        <v>44</v>
      </c>
    </row>
    <row r="3" spans="1:38" x14ac:dyDescent="0.25">
      <c r="A3" s="1" t="s">
        <v>2</v>
      </c>
      <c r="B3" t="s">
        <v>45</v>
      </c>
    </row>
    <row r="4" spans="1:38" x14ac:dyDescent="0.25">
      <c r="A4" s="1" t="s">
        <v>3</v>
      </c>
      <c r="B4" s="2">
        <v>43921</v>
      </c>
    </row>
    <row r="5" spans="1:38" x14ac:dyDescent="0.25">
      <c r="A5" s="1" t="s">
        <v>4</v>
      </c>
      <c r="B5" s="2">
        <v>44071</v>
      </c>
    </row>
    <row r="6" spans="1:38" ht="15.75" thickBot="1" x14ac:dyDescent="0.3"/>
    <row r="7" spans="1:38" ht="15.75" customHeight="1" x14ac:dyDescent="0.25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6" t="s">
        <v>6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1:38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15" t="s">
        <v>40</v>
      </c>
      <c r="AI8" s="16" t="s">
        <v>41</v>
      </c>
      <c r="AJ8" s="17"/>
      <c r="AK8" s="18" t="s">
        <v>42</v>
      </c>
      <c r="AL8" s="18" t="s">
        <v>43</v>
      </c>
    </row>
    <row r="9" spans="1:38" x14ac:dyDescent="0.25">
      <c r="A9" s="19">
        <v>1</v>
      </c>
      <c r="B9" s="20" t="s">
        <v>46</v>
      </c>
      <c r="C9" s="19" t="s">
        <v>47</v>
      </c>
      <c r="D9" s="19">
        <v>359696</v>
      </c>
      <c r="E9" s="21">
        <v>43435</v>
      </c>
      <c r="F9" s="21">
        <v>43475</v>
      </c>
      <c r="G9" s="22">
        <v>1082630</v>
      </c>
      <c r="H9" s="23">
        <v>0</v>
      </c>
      <c r="I9" s="24"/>
      <c r="J9" s="23">
        <v>0</v>
      </c>
      <c r="K9" s="23">
        <v>1082630</v>
      </c>
      <c r="L9" s="23">
        <v>0</v>
      </c>
      <c r="M9" s="23">
        <v>0</v>
      </c>
      <c r="N9" s="23">
        <v>1082630</v>
      </c>
      <c r="O9" s="23">
        <v>0</v>
      </c>
      <c r="P9" s="20" t="s">
        <v>48</v>
      </c>
      <c r="Q9" s="22">
        <v>1082630</v>
      </c>
      <c r="R9" s="23">
        <v>0</v>
      </c>
      <c r="S9" s="23">
        <v>0</v>
      </c>
      <c r="T9" s="21" t="s">
        <v>47</v>
      </c>
      <c r="U9" s="23">
        <v>0</v>
      </c>
      <c r="V9" s="22">
        <v>0</v>
      </c>
      <c r="W9" s="21" t="s">
        <v>47</v>
      </c>
      <c r="X9" s="23">
        <v>0</v>
      </c>
      <c r="Y9" s="21" t="s">
        <v>47</v>
      </c>
      <c r="Z9" s="23">
        <v>0</v>
      </c>
      <c r="AA9" s="24"/>
      <c r="AB9" s="23">
        <v>0</v>
      </c>
      <c r="AC9" s="23">
        <v>0</v>
      </c>
      <c r="AD9" s="25"/>
      <c r="AE9" s="22">
        <v>0</v>
      </c>
      <c r="AF9" s="22">
        <v>0</v>
      </c>
      <c r="AG9" s="22">
        <v>0</v>
      </c>
      <c r="AH9" s="26"/>
      <c r="AI9" s="27"/>
      <c r="AJ9" s="28"/>
      <c r="AK9" s="29" t="str">
        <f>IF(A9&lt;&gt;"",IF(O9-AG9=0,"OK","Verificar Valores"),"")</f>
        <v>OK</v>
      </c>
      <c r="AL9" t="str">
        <f>IF(D9&lt;&gt;"",IF(AK9&lt;&gt;"OK",IF(IFERROR(VLOOKUP(C9&amp;D9,[1]Radicacion!$I$2:$EK$30174,2,0),VLOOKUP(D9,[1]Radicacion!$I$2:$K$30174,2,0))&lt;&gt;"","NO EXIGIBLES"),""),"")</f>
        <v/>
      </c>
    </row>
    <row r="10" spans="1:38" x14ac:dyDescent="0.25">
      <c r="A10" s="19">
        <v>2</v>
      </c>
      <c r="B10" s="20" t="s">
        <v>46</v>
      </c>
      <c r="C10" s="19" t="s">
        <v>47</v>
      </c>
      <c r="D10" s="19">
        <v>359697</v>
      </c>
      <c r="E10" s="21">
        <v>43465</v>
      </c>
      <c r="F10" s="21">
        <v>43475</v>
      </c>
      <c r="G10" s="22">
        <v>447300</v>
      </c>
      <c r="H10" s="23">
        <v>0</v>
      </c>
      <c r="I10" s="24"/>
      <c r="J10" s="23">
        <v>0</v>
      </c>
      <c r="K10" s="23">
        <v>447300</v>
      </c>
      <c r="L10" s="23">
        <v>0</v>
      </c>
      <c r="M10" s="23">
        <v>0</v>
      </c>
      <c r="N10" s="23">
        <v>447300</v>
      </c>
      <c r="O10" s="23">
        <v>0</v>
      </c>
      <c r="P10" s="20" t="s">
        <v>49</v>
      </c>
      <c r="Q10" s="22">
        <v>447300</v>
      </c>
      <c r="R10" s="23">
        <v>0</v>
      </c>
      <c r="S10" s="23">
        <v>0</v>
      </c>
      <c r="T10" s="21" t="s">
        <v>47</v>
      </c>
      <c r="U10" s="23">
        <v>0</v>
      </c>
      <c r="V10" s="22">
        <v>0</v>
      </c>
      <c r="W10" s="21" t="s">
        <v>47</v>
      </c>
      <c r="X10" s="23">
        <v>0</v>
      </c>
      <c r="Y10" s="21" t="s">
        <v>47</v>
      </c>
      <c r="Z10" s="23">
        <v>0</v>
      </c>
      <c r="AA10" s="24"/>
      <c r="AB10" s="23">
        <v>0</v>
      </c>
      <c r="AC10" s="23">
        <v>0</v>
      </c>
      <c r="AD10" s="25"/>
      <c r="AE10" s="22">
        <v>0</v>
      </c>
      <c r="AF10" s="22">
        <v>0</v>
      </c>
      <c r="AG10" s="22">
        <v>0</v>
      </c>
      <c r="AH10" s="26"/>
      <c r="AI10" s="27"/>
      <c r="AJ10" s="28"/>
      <c r="AK10" s="29" t="str">
        <f t="shared" ref="AK10:AK14" si="0">IF(A10&lt;&gt;"",IF(O10-AG10=0,"OK","Verificar Valores"),"")</f>
        <v>OK</v>
      </c>
      <c r="AL10" t="str">
        <f>IF(D10&lt;&gt;"",IF(AK10&lt;&gt;"OK",IF(IFERROR(VLOOKUP(C10&amp;D10,[1]Radicacion!$I$2:$EK$30174,2,0),VLOOKUP(D10,[1]Radicacion!$I$2:$K$30174,2,0))&lt;&gt;"","NO EXIGIBLES"),""),"")</f>
        <v/>
      </c>
    </row>
    <row r="11" spans="1:38" x14ac:dyDescent="0.25">
      <c r="A11" s="19">
        <v>3</v>
      </c>
      <c r="B11" s="20" t="s">
        <v>46</v>
      </c>
      <c r="C11" s="19" t="s">
        <v>47</v>
      </c>
      <c r="D11" s="19">
        <v>366297</v>
      </c>
      <c r="E11" s="21">
        <v>43491</v>
      </c>
      <c r="F11" s="21">
        <v>43591</v>
      </c>
      <c r="G11" s="22">
        <v>118600</v>
      </c>
      <c r="H11" s="23">
        <v>0</v>
      </c>
      <c r="I11" s="30"/>
      <c r="J11" s="23">
        <v>49680</v>
      </c>
      <c r="K11" s="23">
        <v>40716</v>
      </c>
      <c r="L11" s="23">
        <v>0</v>
      </c>
      <c r="M11" s="23">
        <v>0</v>
      </c>
      <c r="N11" s="23">
        <v>90396</v>
      </c>
      <c r="O11" s="23">
        <v>28204</v>
      </c>
      <c r="P11" s="20" t="s">
        <v>50</v>
      </c>
      <c r="Q11" s="22">
        <v>118600</v>
      </c>
      <c r="R11" s="23">
        <v>0</v>
      </c>
      <c r="S11" s="23">
        <v>0</v>
      </c>
      <c r="T11" s="21" t="s">
        <v>47</v>
      </c>
      <c r="U11" s="23">
        <v>0</v>
      </c>
      <c r="V11" s="22">
        <v>0</v>
      </c>
      <c r="W11" s="21" t="s">
        <v>47</v>
      </c>
      <c r="X11" s="23">
        <v>0</v>
      </c>
      <c r="Y11" s="21" t="s">
        <v>47</v>
      </c>
      <c r="Z11" s="23">
        <v>0</v>
      </c>
      <c r="AA11" s="24"/>
      <c r="AB11" s="23">
        <v>0</v>
      </c>
      <c r="AC11" s="23">
        <v>0</v>
      </c>
      <c r="AD11" s="25"/>
      <c r="AE11" s="22">
        <v>0</v>
      </c>
      <c r="AF11" s="22">
        <v>0</v>
      </c>
      <c r="AG11" s="22">
        <v>28204</v>
      </c>
      <c r="AH11" s="26"/>
      <c r="AI11" s="27"/>
      <c r="AJ11" s="28"/>
      <c r="AK11" s="29" t="str">
        <f t="shared" si="0"/>
        <v>OK</v>
      </c>
      <c r="AL11" t="str">
        <f>IF(D11&lt;&gt;"",IF(AK11&lt;&gt;"OK",IF(IFERROR(VLOOKUP(C11&amp;D11,[1]Radicacion!$I$2:$EK$30174,2,0),VLOOKUP(D11,[1]Radicacion!$I$2:$K$30174,2,0))&lt;&gt;"","NO EXIGIBLES"),""),"")</f>
        <v/>
      </c>
    </row>
    <row r="12" spans="1:38" x14ac:dyDescent="0.25">
      <c r="A12" s="19">
        <v>4</v>
      </c>
      <c r="B12" s="20" t="s">
        <v>46</v>
      </c>
      <c r="C12" s="19" t="s">
        <v>47</v>
      </c>
      <c r="D12" s="19">
        <v>387744</v>
      </c>
      <c r="E12" s="21">
        <v>43727</v>
      </c>
      <c r="F12" s="21">
        <v>43745</v>
      </c>
      <c r="G12" s="22">
        <v>116800</v>
      </c>
      <c r="H12" s="23">
        <v>0</v>
      </c>
      <c r="I12" s="30"/>
      <c r="J12" s="23">
        <v>0</v>
      </c>
      <c r="K12" s="23">
        <v>116800</v>
      </c>
      <c r="L12" s="23">
        <v>0</v>
      </c>
      <c r="M12" s="23">
        <v>0</v>
      </c>
      <c r="N12" s="23">
        <v>116800</v>
      </c>
      <c r="O12" s="23">
        <v>0</v>
      </c>
      <c r="P12" s="20" t="s">
        <v>51</v>
      </c>
      <c r="Q12" s="22">
        <v>116800</v>
      </c>
      <c r="R12" s="23">
        <v>0</v>
      </c>
      <c r="S12" s="23">
        <v>0</v>
      </c>
      <c r="T12" s="21" t="s">
        <v>47</v>
      </c>
      <c r="U12" s="23">
        <v>0</v>
      </c>
      <c r="V12" s="22">
        <v>0</v>
      </c>
      <c r="W12" s="21" t="s">
        <v>47</v>
      </c>
      <c r="X12" s="23">
        <v>0</v>
      </c>
      <c r="Y12" s="21" t="s">
        <v>47</v>
      </c>
      <c r="Z12" s="23">
        <v>0</v>
      </c>
      <c r="AA12" s="24"/>
      <c r="AB12" s="23">
        <v>0</v>
      </c>
      <c r="AC12" s="23">
        <v>0</v>
      </c>
      <c r="AD12" s="25"/>
      <c r="AE12" s="22">
        <v>0</v>
      </c>
      <c r="AF12" s="22">
        <v>0</v>
      </c>
      <c r="AG12" s="22">
        <v>0</v>
      </c>
      <c r="AH12" s="26"/>
      <c r="AI12" s="27"/>
      <c r="AJ12" s="28"/>
      <c r="AK12" s="29" t="str">
        <f t="shared" si="0"/>
        <v>OK</v>
      </c>
      <c r="AL12" t="str">
        <f>IF(D12&lt;&gt;"",IF(AK12&lt;&gt;"OK",IF(IFERROR(VLOOKUP(C12&amp;D12,[1]Radicacion!$I$2:$EK$30174,2,0),VLOOKUP(D12,[1]Radicacion!$I$2:$K$30174,2,0))&lt;&gt;"","NO EXIGIBLES"),""),"")</f>
        <v/>
      </c>
    </row>
    <row r="13" spans="1:38" x14ac:dyDescent="0.25">
      <c r="A13" s="19">
        <v>5</v>
      </c>
      <c r="B13" s="20" t="s">
        <v>46</v>
      </c>
      <c r="C13" s="19" t="s">
        <v>47</v>
      </c>
      <c r="D13" s="19">
        <v>395440</v>
      </c>
      <c r="E13" s="21">
        <v>43807</v>
      </c>
      <c r="F13" s="21">
        <v>43839</v>
      </c>
      <c r="G13" s="22">
        <v>121110</v>
      </c>
      <c r="H13" s="23">
        <v>0</v>
      </c>
      <c r="I13" s="30"/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121110</v>
      </c>
      <c r="P13" s="20" t="s">
        <v>52</v>
      </c>
      <c r="Q13" s="22">
        <v>121110</v>
      </c>
      <c r="R13" s="23">
        <v>0</v>
      </c>
      <c r="S13" s="23">
        <v>0</v>
      </c>
      <c r="T13" s="21" t="s">
        <v>47</v>
      </c>
      <c r="U13" s="23">
        <v>0</v>
      </c>
      <c r="V13" s="22">
        <v>0</v>
      </c>
      <c r="W13" s="21" t="s">
        <v>47</v>
      </c>
      <c r="X13" s="23">
        <v>0</v>
      </c>
      <c r="Y13" s="21" t="s">
        <v>47</v>
      </c>
      <c r="Z13" s="23">
        <v>0</v>
      </c>
      <c r="AA13" s="24"/>
      <c r="AB13" s="23">
        <v>0</v>
      </c>
      <c r="AC13" s="23">
        <v>0</v>
      </c>
      <c r="AD13" s="25"/>
      <c r="AE13" s="22">
        <v>0</v>
      </c>
      <c r="AF13" s="22">
        <v>0</v>
      </c>
      <c r="AG13" s="22">
        <v>121110</v>
      </c>
      <c r="AH13" s="26"/>
      <c r="AI13" s="27"/>
      <c r="AJ13" s="28"/>
      <c r="AK13" s="29" t="str">
        <f t="shared" si="0"/>
        <v>OK</v>
      </c>
      <c r="AL13" t="str">
        <f>IF(D13&lt;&gt;"",IF(AK13&lt;&gt;"OK",IF(IFERROR(VLOOKUP(C13&amp;D13,[1]Radicacion!$I$2:$EK$30174,2,0),VLOOKUP(D13,[1]Radicacion!$I$2:$K$30174,2,0))&lt;&gt;"","NO EXIGIBLES"),""),"")</f>
        <v/>
      </c>
    </row>
    <row r="14" spans="1:38" x14ac:dyDescent="0.25">
      <c r="A14" s="19">
        <v>6</v>
      </c>
      <c r="B14" s="20" t="s">
        <v>46</v>
      </c>
      <c r="C14" s="19" t="s">
        <v>47</v>
      </c>
      <c r="D14" s="19">
        <v>398988</v>
      </c>
      <c r="E14" s="21">
        <v>43857</v>
      </c>
      <c r="F14" s="21">
        <v>43868</v>
      </c>
      <c r="G14" s="22">
        <v>62100</v>
      </c>
      <c r="H14" s="23">
        <v>0</v>
      </c>
      <c r="I14" s="30"/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62100</v>
      </c>
      <c r="P14" s="20" t="s">
        <v>53</v>
      </c>
      <c r="Q14" s="22">
        <v>62100</v>
      </c>
      <c r="R14" s="23">
        <v>0</v>
      </c>
      <c r="S14" s="23">
        <v>0</v>
      </c>
      <c r="T14" s="21" t="s">
        <v>47</v>
      </c>
      <c r="U14" s="23">
        <v>0</v>
      </c>
      <c r="V14" s="22">
        <v>0</v>
      </c>
      <c r="W14" s="21" t="s">
        <v>47</v>
      </c>
      <c r="X14" s="23">
        <v>0</v>
      </c>
      <c r="Y14" s="21" t="s">
        <v>47</v>
      </c>
      <c r="Z14" s="23">
        <v>0</v>
      </c>
      <c r="AA14" s="30"/>
      <c r="AB14" s="23">
        <v>0</v>
      </c>
      <c r="AC14" s="23">
        <v>0</v>
      </c>
      <c r="AD14" s="30"/>
      <c r="AE14" s="22">
        <v>0</v>
      </c>
      <c r="AF14" s="22">
        <v>0</v>
      </c>
      <c r="AG14" s="22">
        <v>62100</v>
      </c>
      <c r="AH14" s="27"/>
      <c r="AI14" s="27"/>
      <c r="AJ14" s="28"/>
      <c r="AK14" s="29" t="str">
        <f t="shared" si="0"/>
        <v>OK</v>
      </c>
      <c r="AL14" t="str">
        <f>IF(D14&lt;&gt;"",IF(AK14&lt;&gt;"OK",IF(IFERROR(VLOOKUP(C14&amp;D14,[1]Radicacion!$I$2:$EK$30174,2,0),VLOOKUP(D14,[1]Radicacion!$I$2:$K$30174,2,0))&lt;&gt;"","NO EXIGIBLES"),""),"")</f>
        <v/>
      </c>
    </row>
    <row r="15" spans="1:38" x14ac:dyDescent="0.25">
      <c r="G15" s="29">
        <f>SUM(G9:G14)</f>
        <v>1948540</v>
      </c>
      <c r="H15" s="29">
        <f>SUM(H9:H14)</f>
        <v>0</v>
      </c>
      <c r="J15" s="29">
        <f>SUM(J9:J14)</f>
        <v>49680</v>
      </c>
      <c r="K15" s="29">
        <f>SUM(K9:K14)</f>
        <v>1687446</v>
      </c>
      <c r="L15" s="29">
        <f>SUM(L9:L14)</f>
        <v>0</v>
      </c>
      <c r="M15" s="29">
        <f>SUM(M9:M14)</f>
        <v>0</v>
      </c>
      <c r="N15" s="29">
        <f>SUM(N9:N14)</f>
        <v>1737126</v>
      </c>
      <c r="O15" s="29">
        <f>SUM(O9:O14)</f>
        <v>211414</v>
      </c>
      <c r="Q15" s="29">
        <f>SUM(Q9:Q14)</f>
        <v>1948540</v>
      </c>
      <c r="R15" s="29">
        <f>SUM(R9:R14)</f>
        <v>0</v>
      </c>
      <c r="S15" s="29">
        <f>SUM(S9:S14)</f>
        <v>0</v>
      </c>
      <c r="U15" s="29">
        <f>SUM(U9:U14)</f>
        <v>0</v>
      </c>
      <c r="V15" s="29">
        <f>SUM(V9:V14)</f>
        <v>0</v>
      </c>
      <c r="X15" s="29">
        <f>SUM(X9:X14)</f>
        <v>0</v>
      </c>
      <c r="Z15" s="29">
        <f>SUM(Z9:Z14)</f>
        <v>0</v>
      </c>
      <c r="AB15" s="29">
        <f>SUM(AB9:AB14)</f>
        <v>0</v>
      </c>
      <c r="AC15" s="29">
        <f>SUM(AC9:AC14)</f>
        <v>0</v>
      </c>
      <c r="AE15" s="29">
        <f>SUM(AE9:AE14)</f>
        <v>0</v>
      </c>
      <c r="AF15" s="29">
        <f>SUM(AF9:AF14)</f>
        <v>0</v>
      </c>
      <c r="AG15" s="29">
        <f>SUM(AG9:AG14)</f>
        <v>211414</v>
      </c>
    </row>
    <row r="16" spans="1:3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</sheetData>
  <sheetProtection autoFilter="0"/>
  <autoFilter ref="A8:AI8" xr:uid="{D1493B29-431A-439A-828F-6620D2A59F55}"/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Vasquez M</dc:creator>
  <cp:lastModifiedBy>Benjamin Vasquez M</cp:lastModifiedBy>
  <dcterms:created xsi:type="dcterms:W3CDTF">2020-08-29T02:00:25Z</dcterms:created>
  <dcterms:modified xsi:type="dcterms:W3CDTF">2020-08-29T02:01:35Z</dcterms:modified>
</cp:coreProperties>
</file>