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11"/>
  <workbookPr filterPrivacy="1" defaultThemeVersion="166925"/>
  <xr:revisionPtr revIDLastSave="0" documentId="13_ncr:1_{4FBF8437-DF80-4FAA-9A93-21AF91E7568C}" xr6:coauthVersionLast="47" xr6:coauthVersionMax="47" xr10:uidLastSave="{00000000-0000-0000-0000-000000000000}"/>
  <bookViews>
    <workbookView xWindow="-120" yWindow="-120" windowWidth="29040" windowHeight="15840" firstSheet="2" activeTab="2" xr2:uid="{00000000-000D-0000-FFFF-FFFF00000000}"/>
  </bookViews>
  <sheets>
    <sheet name="CARTERA H UBATE" sheetId="1" r:id="rId1"/>
    <sheet name="VERIFICACION" sheetId="2" r:id="rId2"/>
    <sheet name="RESUMEN" sheetId="9" r:id="rId3"/>
    <sheet name="DEVOLUCIONES" sheetId="7" r:id="rId4"/>
    <sheet name="CARTERA COOSALUD" sheetId="5" r:id="rId5"/>
    <sheet name="GLOSAS X CONCILIAR" sheetId="6" r:id="rId6"/>
    <sheet name="PAGOS" sheetId="4" r:id="rId7"/>
    <sheet name="PRUEBAS COVID" sheetId="3" r:id="rId8"/>
  </sheets>
  <externalReferences>
    <externalReference r:id="rId9"/>
  </externalReferences>
  <definedNames>
    <definedName name="_xlnm._FilterDatabase" localSheetId="4" hidden="1">'CARTERA COOSALUD'!$A$1:$K$46</definedName>
    <definedName name="_xlnm._FilterDatabase" localSheetId="0" hidden="1">'CARTERA H UBATE'!$B$6:$L$6</definedName>
    <definedName name="_xlnm._FilterDatabase" localSheetId="6" hidden="1">PAGOS!$A$1:$J$418</definedName>
    <definedName name="_xlnm._FilterDatabase" localSheetId="1" hidden="1">VERIFICACION!$A$1:$K$144</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8" i="5" l="1"/>
  <c r="F20" i="9"/>
  <c r="C20" i="9"/>
  <c r="B20" i="9"/>
  <c r="F18" i="9"/>
  <c r="F17" i="9"/>
  <c r="F16" i="9"/>
  <c r="F15" i="9"/>
  <c r="F14" i="9"/>
  <c r="F13" i="9"/>
  <c r="F12" i="9"/>
  <c r="F10" i="9"/>
  <c r="E20" i="9"/>
  <c r="E23" i="9" s="1"/>
  <c r="E27" i="9" s="1"/>
  <c r="D20" i="9"/>
  <c r="D23" i="9" s="1"/>
  <c r="D27" i="9" s="1"/>
  <c r="C23" i="9"/>
  <c r="C27" i="9" s="1"/>
  <c r="B23" i="9"/>
  <c r="B27" i="9" s="1"/>
  <c r="J145" i="2"/>
  <c r="I145" i="2"/>
  <c r="H145" i="2"/>
  <c r="G145" i="2"/>
  <c r="F145" i="2"/>
  <c r="E145" i="2"/>
  <c r="C145" i="2"/>
  <c r="H7" i="2"/>
  <c r="K7" i="2" s="1"/>
  <c r="H8" i="2"/>
  <c r="K8" i="2" s="1"/>
  <c r="H9" i="2"/>
  <c r="K9" i="2" s="1"/>
  <c r="H10" i="2"/>
  <c r="K10" i="2" s="1"/>
  <c r="H11" i="2"/>
  <c r="K11" i="2" s="1"/>
  <c r="H12" i="2"/>
  <c r="K12" i="2" s="1"/>
  <c r="H6" i="2"/>
  <c r="K6" i="2" s="1"/>
  <c r="I93" i="2"/>
  <c r="K93" i="2" s="1"/>
  <c r="I86" i="2"/>
  <c r="K86" i="2" s="1"/>
  <c r="I84" i="2"/>
  <c r="K84" i="2" s="1"/>
  <c r="I81" i="2"/>
  <c r="K81" i="2" s="1"/>
  <c r="I74" i="2"/>
  <c r="K74" i="2" s="1"/>
  <c r="I72" i="2"/>
  <c r="K72" i="2" s="1"/>
  <c r="I70" i="2"/>
  <c r="K70" i="2" s="1"/>
  <c r="I68" i="2"/>
  <c r="K68" i="2" s="1"/>
  <c r="I66" i="2"/>
  <c r="K66" i="2" s="1"/>
  <c r="I59" i="2"/>
  <c r="I57" i="2"/>
  <c r="K57" i="2" s="1"/>
  <c r="I52" i="2"/>
  <c r="K52" i="2" s="1"/>
  <c r="I47" i="2"/>
  <c r="K47" i="2" s="1"/>
  <c r="I45" i="2"/>
  <c r="I39" i="2"/>
  <c r="K39" i="2" s="1"/>
  <c r="I36" i="2"/>
  <c r="K36" i="2" s="1"/>
  <c r="I30" i="2"/>
  <c r="K30" i="2" s="1"/>
  <c r="I24" i="2"/>
  <c r="K24" i="2" s="1"/>
  <c r="I23" i="2"/>
  <c r="K23" i="2" s="1"/>
  <c r="I22" i="2"/>
  <c r="K22" i="2" s="1"/>
  <c r="I21" i="2"/>
  <c r="K21" i="2" s="1"/>
  <c r="I20" i="2"/>
  <c r="I13" i="2"/>
  <c r="K13" i="2" s="1"/>
  <c r="I5" i="2"/>
  <c r="K5" i="2" s="1"/>
  <c r="I2" i="2"/>
  <c r="K2" i="2" s="1"/>
  <c r="K45" i="2"/>
  <c r="F143" i="2"/>
  <c r="F80" i="2"/>
  <c r="F69" i="2"/>
  <c r="F56" i="2"/>
  <c r="F44" i="2"/>
  <c r="K20" i="2"/>
  <c r="F18" i="2"/>
  <c r="F15" i="2"/>
  <c r="D144" i="2"/>
  <c r="K144" i="2" s="1"/>
  <c r="D143" i="2"/>
  <c r="D140" i="2"/>
  <c r="K140" i="2" s="1"/>
  <c r="D139" i="2"/>
  <c r="K139" i="2" s="1"/>
  <c r="D136" i="2"/>
  <c r="K136" i="2" s="1"/>
  <c r="D135" i="2"/>
  <c r="K135" i="2" s="1"/>
  <c r="D134" i="2"/>
  <c r="K134" i="2" s="1"/>
  <c r="K133" i="2"/>
  <c r="D132" i="2"/>
  <c r="K132" i="2" s="1"/>
  <c r="D131" i="2"/>
  <c r="K131" i="2" s="1"/>
  <c r="D130" i="2"/>
  <c r="K130" i="2" s="1"/>
  <c r="D129" i="2"/>
  <c r="K129" i="2" s="1"/>
  <c r="D127" i="2"/>
  <c r="K127" i="2" s="1"/>
  <c r="D126" i="2"/>
  <c r="D125" i="2"/>
  <c r="K125" i="2" s="1"/>
  <c r="D124" i="2"/>
  <c r="K124" i="2" s="1"/>
  <c r="D122" i="2"/>
  <c r="D121" i="2"/>
  <c r="K121" i="2" s="1"/>
  <c r="D120" i="2"/>
  <c r="K120" i="2" s="1"/>
  <c r="D114" i="2"/>
  <c r="D113" i="2"/>
  <c r="K113" i="2" s="1"/>
  <c r="D112" i="2"/>
  <c r="K112" i="2" s="1"/>
  <c r="D110" i="2"/>
  <c r="K110" i="2" s="1"/>
  <c r="D107" i="2"/>
  <c r="K107" i="2" s="1"/>
  <c r="D106" i="2"/>
  <c r="D103" i="2"/>
  <c r="K103" i="2" s="1"/>
  <c r="D101" i="2"/>
  <c r="K101" i="2" s="1"/>
  <c r="D99" i="2"/>
  <c r="K99" i="2" s="1"/>
  <c r="D98" i="2"/>
  <c r="D97" i="2"/>
  <c r="K97" i="2" s="1"/>
  <c r="D95" i="2"/>
  <c r="K95" i="2" s="1"/>
  <c r="D94" i="2"/>
  <c r="D92" i="2"/>
  <c r="K92" i="2" s="1"/>
  <c r="D87" i="2"/>
  <c r="K87" i="2" s="1"/>
  <c r="D83" i="2"/>
  <c r="K83" i="2" s="1"/>
  <c r="D82" i="2"/>
  <c r="D80" i="2"/>
  <c r="D79" i="2"/>
  <c r="K79" i="2" s="1"/>
  <c r="D60" i="2"/>
  <c r="K60" i="2" s="1"/>
  <c r="K59" i="2"/>
  <c r="D56" i="2"/>
  <c r="D54" i="2"/>
  <c r="D53" i="2"/>
  <c r="K53" i="2" s="1"/>
  <c r="D51" i="2"/>
  <c r="K51" i="2" s="1"/>
  <c r="D50" i="2"/>
  <c r="D40" i="2"/>
  <c r="D145" i="2" s="1"/>
  <c r="K4" i="2"/>
  <c r="J14" i="2"/>
  <c r="K17" i="2"/>
  <c r="J26" i="2"/>
  <c r="K28" i="2"/>
  <c r="J33" i="2"/>
  <c r="K33" i="2" s="1"/>
  <c r="J38" i="2"/>
  <c r="J40" i="2"/>
  <c r="J42" i="2"/>
  <c r="J43" i="2"/>
  <c r="K43" i="2" s="1"/>
  <c r="J44" i="2"/>
  <c r="J46" i="2"/>
  <c r="J48" i="2"/>
  <c r="K48" i="2" s="1"/>
  <c r="J49" i="2"/>
  <c r="K49" i="2" s="1"/>
  <c r="J50" i="2"/>
  <c r="J55" i="2"/>
  <c r="K55" i="2" s="1"/>
  <c r="J56" i="2"/>
  <c r="J58" i="2"/>
  <c r="K58" i="2" s="1"/>
  <c r="J61" i="2"/>
  <c r="K61" i="2" s="1"/>
  <c r="J62" i="2"/>
  <c r="J63" i="2"/>
  <c r="K63" i="2" s="1"/>
  <c r="J64" i="2"/>
  <c r="K64" i="2" s="1"/>
  <c r="J65" i="2"/>
  <c r="K65" i="2" s="1"/>
  <c r="J67" i="2"/>
  <c r="K67" i="2" s="1"/>
  <c r="J69" i="2"/>
  <c r="J71" i="2"/>
  <c r="K71" i="2" s="1"/>
  <c r="J73" i="2"/>
  <c r="K73" i="2" s="1"/>
  <c r="J75" i="2"/>
  <c r="K75" i="2" s="1"/>
  <c r="J76" i="2"/>
  <c r="K76" i="2" s="1"/>
  <c r="J77" i="2"/>
  <c r="K77" i="2" s="1"/>
  <c r="J78" i="2"/>
  <c r="J85" i="2"/>
  <c r="K85" i="2" s="1"/>
  <c r="J88" i="2"/>
  <c r="K88" i="2" s="1"/>
  <c r="J89" i="2"/>
  <c r="K89" i="2" s="1"/>
  <c r="J90" i="2"/>
  <c r="J91" i="2"/>
  <c r="K91" i="2" s="1"/>
  <c r="J94" i="2"/>
  <c r="J96" i="2"/>
  <c r="K96" i="2" s="1"/>
  <c r="J104" i="2"/>
  <c r="K104" i="2" s="1"/>
  <c r="J108" i="2"/>
  <c r="K108" i="2" s="1"/>
  <c r="J111" i="2"/>
  <c r="K111" i="2" s="1"/>
  <c r="J114" i="2"/>
  <c r="J115" i="2"/>
  <c r="K115" i="2" s="1"/>
  <c r="J117" i="2"/>
  <c r="K117" i="2" s="1"/>
  <c r="J119" i="2"/>
  <c r="K119" i="2" s="1"/>
  <c r="J122" i="2"/>
  <c r="J137" i="2"/>
  <c r="K137" i="2" s="1"/>
  <c r="J138" i="2"/>
  <c r="J141" i="2"/>
  <c r="K141" i="2" s="1"/>
  <c r="J143" i="2"/>
  <c r="C413" i="4"/>
  <c r="C405" i="4"/>
  <c r="C396" i="4"/>
  <c r="C379" i="4"/>
  <c r="C367" i="4"/>
  <c r="C361" i="4"/>
  <c r="C359" i="4"/>
  <c r="C350" i="4"/>
  <c r="C344" i="4"/>
  <c r="C329" i="4"/>
  <c r="C322" i="4"/>
  <c r="C303" i="4"/>
  <c r="C300" i="4"/>
  <c r="C280" i="4"/>
  <c r="C267" i="4"/>
  <c r="C259" i="4"/>
  <c r="C253" i="4"/>
  <c r="C243" i="4"/>
  <c r="E19" i="2"/>
  <c r="K19" i="2" s="1"/>
  <c r="E27" i="2"/>
  <c r="E29" i="2"/>
  <c r="E31" i="2"/>
  <c r="K31" i="2" s="1"/>
  <c r="E32" i="2"/>
  <c r="E34" i="2"/>
  <c r="E37" i="2"/>
  <c r="K37" i="2" s="1"/>
  <c r="E41" i="2"/>
  <c r="E100" i="2"/>
  <c r="K100" i="2" s="1"/>
  <c r="E102" i="2"/>
  <c r="K102" i="2" s="1"/>
  <c r="E105" i="2"/>
  <c r="K105" i="2" s="1"/>
  <c r="E109" i="2"/>
  <c r="K109" i="2" s="1"/>
  <c r="E116" i="2"/>
  <c r="K116" i="2" s="1"/>
  <c r="E118" i="2"/>
  <c r="K118" i="2" s="1"/>
  <c r="E123" i="2"/>
  <c r="K123" i="2" s="1"/>
  <c r="E128" i="2"/>
  <c r="K128" i="2" s="1"/>
  <c r="E142" i="2"/>
  <c r="L20" i="1"/>
  <c r="L42" i="1"/>
  <c r="L41" i="1"/>
  <c r="L40" i="1"/>
  <c r="L39" i="1"/>
  <c r="L38" i="1"/>
  <c r="L37" i="1"/>
  <c r="L36" i="1"/>
  <c r="L35" i="1"/>
  <c r="L34" i="1"/>
  <c r="L33" i="1"/>
  <c r="L32" i="1"/>
  <c r="L31" i="1"/>
  <c r="L30" i="1"/>
  <c r="L29" i="1"/>
  <c r="L28" i="1"/>
  <c r="L27" i="1"/>
  <c r="L26" i="1"/>
  <c r="L25" i="1"/>
  <c r="L24" i="1"/>
  <c r="L23" i="1"/>
  <c r="L22" i="1"/>
  <c r="L21" i="1"/>
  <c r="L19" i="1"/>
  <c r="L18" i="1"/>
  <c r="L17" i="1"/>
  <c r="L16" i="1"/>
  <c r="L15" i="1"/>
  <c r="L14" i="1"/>
  <c r="L13" i="1"/>
  <c r="L12" i="1"/>
  <c r="L11" i="1"/>
  <c r="L10" i="1"/>
  <c r="L9" i="1"/>
  <c r="L8" i="1"/>
  <c r="L7" i="1"/>
  <c r="F23" i="9" l="1"/>
  <c r="F27" i="9" s="1"/>
  <c r="K32" i="2"/>
  <c r="K29" i="2"/>
  <c r="K27" i="2"/>
  <c r="K34" i="2"/>
  <c r="K41" i="2"/>
  <c r="K18" i="2"/>
  <c r="K142" i="2"/>
  <c r="K42" i="2"/>
  <c r="K14" i="2"/>
  <c r="K126" i="2"/>
  <c r="K138" i="2"/>
  <c r="K62" i="2"/>
  <c r="K46" i="2"/>
  <c r="K26" i="2"/>
  <c r="K98" i="2"/>
  <c r="K106" i="2"/>
  <c r="K90" i="2"/>
  <c r="K78" i="2"/>
  <c r="K50" i="2"/>
  <c r="K38" i="2"/>
  <c r="K54" i="2"/>
  <c r="K82" i="2"/>
  <c r="K122" i="2"/>
  <c r="K80" i="2"/>
  <c r="K69" i="2"/>
  <c r="K56" i="2"/>
  <c r="K40" i="2"/>
  <c r="K145" i="2" s="1"/>
  <c r="K94" i="2"/>
  <c r="K44" i="2"/>
  <c r="K16" i="2"/>
  <c r="K3" i="2"/>
  <c r="K143" i="2"/>
  <c r="K114" i="2"/>
  <c r="K35" i="2"/>
  <c r="K25" i="2"/>
  <c r="K15" i="2"/>
</calcChain>
</file>

<file path=xl/sharedStrings.xml><?xml version="1.0" encoding="utf-8"?>
<sst xmlns="http://schemas.openxmlformats.org/spreadsheetml/2006/main" count="5122" uniqueCount="1883">
  <si>
    <t xml:space="preserve">E.S.E. HOSPITAL EL SALVADOR UBATE
</t>
  </si>
  <si>
    <t>Nit: 899999147 - 3</t>
  </si>
  <si>
    <t>Teléfono: 8553222</t>
  </si>
  <si>
    <t>Estado de Cartera: COOSALUD ENTIDAD PROMOTORA DE SALUD SA - Corte 10 Marzo/2022</t>
  </si>
  <si>
    <t>Prefijo</t>
  </si>
  <si>
    <t>C.Cobro</t>
  </si>
  <si>
    <t>Nro Factura</t>
  </si>
  <si>
    <t>F. Factura</t>
  </si>
  <si>
    <t>F. Radicación</t>
  </si>
  <si>
    <t>Vr Factura</t>
  </si>
  <si>
    <t>Glosa Aceptada</t>
  </si>
  <si>
    <t>Abonos</t>
  </si>
  <si>
    <t>Valor Neto</t>
  </si>
  <si>
    <t>HU</t>
  </si>
  <si>
    <t>TIENE 2 PAGOS $7804 EL 23/06/2020 Y $ 1616096 EL 16/03/2021</t>
  </si>
  <si>
    <t>FEHU</t>
  </si>
  <si>
    <t>SOLO TIENE UN ABONO DE $1.476.024 EL DIA 15/04/2021</t>
  </si>
  <si>
    <t>TIENE UN PAGO $372.655 EL 20/09/2021</t>
  </si>
  <si>
    <t>LAS DIFERENCIAS ENTRE LAS PARTES, DEBEN REALIZARSE CON EL TOTAL DE LA FACTURA Y NO CON EL VALOR NETO ô SALDO</t>
  </si>
  <si>
    <t>TOTAL COOSALUD ENTIDAD PROMOTORA DE SALUD SA</t>
  </si>
  <si>
    <t>Factura</t>
  </si>
  <si>
    <t>Fecha</t>
  </si>
  <si>
    <t>Saldo</t>
  </si>
  <si>
    <t>Por pagar</t>
  </si>
  <si>
    <t>Pruebas Covid</t>
  </si>
  <si>
    <t>Glosa Por Conciliar</t>
  </si>
  <si>
    <t>Glos Acepta IPS</t>
  </si>
  <si>
    <t>Sin Evidencia de Radicacion</t>
  </si>
  <si>
    <t>Devoluciones</t>
  </si>
  <si>
    <t>Cancelada</t>
  </si>
  <si>
    <t>Diferencia</t>
  </si>
  <si>
    <t>Observaciones</t>
  </si>
  <si>
    <t>IPS REVISAR EL SALDO DE LA FACTURA CON LA RELACION EN LA HOJA DE PAGOS</t>
  </si>
  <si>
    <t>IPS VERIFICAR EL SALDO DE LA FACTURA - SE CANCELO $556999 CON EL GIRO DE AGOSTO DE SANTANDER Y EL SALDO DE$ 1070262 CON EL GIRO DE AGOSTO DE BOYACA</t>
  </si>
  <si>
    <t xml:space="preserve">IPS VERIFICAR EL SALDO DE LA FACTURA </t>
  </si>
  <si>
    <t>VALLE</t>
  </si>
  <si>
    <t>TOTAL</t>
  </si>
  <si>
    <t>COOSALUD EPS SA</t>
  </si>
  <si>
    <t>Estado de cartera HOSPITAL EL SALVADOR UBATE NIT :  899999147</t>
  </si>
  <si>
    <t>DETALLE DE CARTERA IPS</t>
  </si>
  <si>
    <t>COOSALUD  NIT 900,226,715</t>
  </si>
  <si>
    <t>Cartera presentada  IPS</t>
  </si>
  <si>
    <t>Facturas sin evidencia de radicación</t>
  </si>
  <si>
    <t>Facturas Pagadas y No descargadas por la IPS</t>
  </si>
  <si>
    <t>Glosas Aceptadas por la IPS</t>
  </si>
  <si>
    <t>Glosas por  Conciliar</t>
  </si>
  <si>
    <t>Diferencias a revisar por el Proveedor</t>
  </si>
  <si>
    <t>Pruebas COVID</t>
  </si>
  <si>
    <t>Facturas en proceso de auditoria Aplistaff</t>
  </si>
  <si>
    <t>Saldo Final</t>
  </si>
  <si>
    <t>Giros de la EPS por legalizar</t>
  </si>
  <si>
    <t>Saldo Disponible a Favor de HOSPITAL EL SALVADOR UBATE  Corte 31/01/2022</t>
  </si>
  <si>
    <t>FACTURA</t>
  </si>
  <si>
    <t>COD_DEVOLUCION</t>
  </si>
  <si>
    <t>FECHA_DEVOLUCION</t>
  </si>
  <si>
    <t>FECHA_LLEGADA_APLISALUD</t>
  </si>
  <si>
    <t>IPS</t>
  </si>
  <si>
    <t>NOMBRE</t>
  </si>
  <si>
    <t>MOTIVO_ESPECIFICO</t>
  </si>
  <si>
    <t>DESCRIPCION</t>
  </si>
  <si>
    <t>OBSERVACIONES</t>
  </si>
  <si>
    <t>HU904658</t>
  </si>
  <si>
    <t>DF-150683768</t>
  </si>
  <si>
    <t>25/04/2019 12:00:00 a.m.</t>
  </si>
  <si>
    <t>HOSPITAL EL SALVADOR</t>
  </si>
  <si>
    <t>Cuchivaguen Quiroz Maria Esperanza</t>
  </si>
  <si>
    <t>Usuario o servicio correspondiente a otro plan responsable</t>
  </si>
  <si>
    <t>Se hace devolucion de  factura 904658 correspondiente a servicios prestados al usuario WILSON FERNANDO MORALES AHUMADA RC 1011108592 de fecha 02/03/2019.afiliado activo a CONVIDA. se anexa reporte adres.</t>
  </si>
  <si>
    <t>HU936574</t>
  </si>
  <si>
    <t>DF-150683874</t>
  </si>
  <si>
    <t>29/07/2019 12:00:00 a.m.</t>
  </si>
  <si>
    <t xml:space="preserve">Se hace devolucion de factura . se hace negacion de servicios IPS no red. no contrato activo. se debe facturar de forma independiente la atencionincial de urgencias y facturar a IPS. </t>
  </si>
  <si>
    <t>DF-15555556533148</t>
  </si>
  <si>
    <t>1/04/2020 12:00:00 a.m.</t>
  </si>
  <si>
    <t xml:space="preserve">Gonzalez Amarillo Yenny  Adriana </t>
  </si>
  <si>
    <t xml:space="preserve">PACIENTE QUE INGRESA AL SERVICIO DE HOSPITALIZACION SIN PREVIA AUTORIZACION YA QUE NO HAY CONTRATO CON IPS Y LINEA AMIGA REPORTA NEGACION DE CODIGO YA QUE NO HACE PARTE DE RED </t>
  </si>
  <si>
    <t>DF-159246737800</t>
  </si>
  <si>
    <t>17/12/2019 12:00:00 a.m.</t>
  </si>
  <si>
    <t>Bustamante Daza Angie Katherine</t>
  </si>
  <si>
    <t xml:space="preserve">RC 1011108592 WILSON MORALES 02al03/03/2019 URGENCIA Paciente no afiliado a coosalud eps en el momento de prestado el servicio . por favor comunicarse directamente a COOSALUD EPS  area de aseguramiento 7408904.Una vez subsanado motivo de devolución radicar factura con todos sus soportes y pre radicado de cargue exitoso de RIPS . </t>
  </si>
  <si>
    <t>HU959665</t>
  </si>
  <si>
    <t>DF-769235433860</t>
  </si>
  <si>
    <t>5/11/2019 12:00:00 a.m.</t>
  </si>
  <si>
    <t>10/10/2019 12:00:00 a.m.</t>
  </si>
  <si>
    <t>Valencia Riaños Juan David</t>
  </si>
  <si>
    <t xml:space="preserve">Se hace devolución de la factura con sus respectivos soportes ya que se evidencia que el usuario pertenece a la EPS SANITAS desde el 1 de mayo del 2019 y la prestación de servicio fue el 18 de septiembre del 2019. </t>
  </si>
  <si>
    <t>DF-769301735640</t>
  </si>
  <si>
    <t>17/01/2020 12:00:00 a.m.</t>
  </si>
  <si>
    <t>Montaño  Harold Hernando</t>
  </si>
  <si>
    <t>Falta de competencia para el pago  Se hace devolución de la factura HU959665 con sus respectivos soportes ya que se evidencia que el usuario pertenece a la EPS SANITAS desde el 1 de mayo del 2019 y la prestación de servicio fue el 18 de septiembre del 2019.</t>
  </si>
  <si>
    <t>FEHU16376</t>
  </si>
  <si>
    <t>DF-15555556253501</t>
  </si>
  <si>
    <t>5/01/2021 12:00:00 a.m.</t>
  </si>
  <si>
    <t>9/12/2020 12:00:00 a.m.</t>
  </si>
  <si>
    <t xml:space="preserve">Moreno Leon Rosalba </t>
  </si>
  <si>
    <t>Autorización principal no existe o no corresponde al prestador del servicio de salud</t>
  </si>
  <si>
    <t xml:space="preserve">Se realiza devolución de factura ya que no existe aprobación para el servicio prestado. se evidencia  caso asignado numero 07813290 de fecha 28/092020 con nota de Negación en la plataforma Dynámicoos. </t>
  </si>
  <si>
    <t>FEHU53594</t>
  </si>
  <si>
    <t>DF-15765433873415</t>
  </si>
  <si>
    <t>17/06/2021 12:00:00 a.m.</t>
  </si>
  <si>
    <t>1/06/2021 12:00:00 a.m.</t>
  </si>
  <si>
    <t xml:space="preserve">Gonzalez  Tamayo Esperanza  </t>
  </si>
  <si>
    <t xml:space="preserve">No se evidencia autorizacion de servicos posteriores a la urgencia. </t>
  </si>
  <si>
    <t>HU951395</t>
  </si>
  <si>
    <t>DF-159246736727</t>
  </si>
  <si>
    <t>26/09/2019 12:00:00 a.m.</t>
  </si>
  <si>
    <t xml:space="preserve">ccCC 1056798201 JAVIER MATAMOROS  16-06-2019 al 20-06-2019 IPS no realiza cargue de RIPS  para esta factura en Validador SAMI . Requisito fundamental para la radicacion de cuentas . se devuelve factura con todos sus soportes .  Se anexa comunicado IPS no incluida en la red de contratacion.  No hay contrato vigente entre las partes y no corresponde a una atención de urgencias.EPS COOSALUD genera negacion a Servicios posteriores a la Urgencia y Hospitalización el dia 18-06-2019 03363662  Estado:Solicitud RechazadaUna vez subsanado motivo de devolución radicar factura con todos sus soportes y pre radicado de cargue exitoso de RIPS . </t>
  </si>
  <si>
    <t>HU978931</t>
  </si>
  <si>
    <t>DF-159246737802</t>
  </si>
  <si>
    <t>CC 39763792 BELLANITH SUAREZ 21al23/11/2019 IPS no incluida en la red de contratación  Factura no cumple requisitos legales- sin contrato: No hay contrato vigente entre las partes y no corresponde a una atención de urgencias.EPS genera negacion de Servicios posteriores a la Urgencia y Hospitalización 04608628 el dia 21/11/2019 ( Indique el motivo de la negación.Se solicita enviar anexo técnico N° 9 y evolución actual para iniciar proceso de referencia y contrarreferencia a la IPS definida por Grupo de Riesgo)Una vez subsanado motivo de devolución radicar factura con todos sus soportes y pre radicado de cargue exitoso de RIPS .</t>
  </si>
  <si>
    <t>DF-159246737803</t>
  </si>
  <si>
    <t>CC 1056798201 JAVIER MATAMOROS  16-06-2019 al 20-06-2019 IPS no incluida en la red de contratacion.  No hay contrato vigente entre las partes y no corresponde a una atención de urgencias.EPS COOSALUD genera negacion a Servicios posteriores a la Urgencia y Hospitalización el dia 18-06-2019 03363662 ( Indique el motivo de la negación.Se inicia proceso de referencia y contra referencia a red de servicio adscrita. favor enviar anexo # 9)   Estado VB: Solicitud RechazadaUna vez subsanado motivo de devolución radicar factura con todos sus soportes y pre radicado de cargue exitoso de RIPS .</t>
  </si>
  <si>
    <t>HU980993</t>
  </si>
  <si>
    <t>DF-6846837420</t>
  </si>
  <si>
    <t>22/01/2020 12:00:00 a.m.</t>
  </si>
  <si>
    <t>Arenas Gomez Isabel Cristina</t>
  </si>
  <si>
    <t>Sin autorización principal o servicio electivo no autorizado al prestador de servicios de salud  Se realiza devolución de la factura HU980993  por valor $ 686.841 correspondiente a la atención del día  09/12/2019 al 11/12/2019 de la paciente ANA MARIA ARIZA DE ARIZA identificada con CC 28437185 ya que los servicios posteriores a la urgencia no se encuetran autorizados por COOSALUD E.P.S S.A. se solicita presentar por separado la factura de la  atención inicial de urgencias y en otra los servicios posteriores debidamente autorizados por  COOSALUD E.P.S S.A.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t>
  </si>
  <si>
    <t>HU982654</t>
  </si>
  <si>
    <t>DF-6846837421</t>
  </si>
  <si>
    <t>Sin autorización principal o servicio electivo no autorizado al prestador de servicios de salud  Se realiza devolución de la factura HU982654  por valor $ 403.102 correspondiente a la atención del día 17/12/2019 al 18/12/2019 del paciente LUIS ALDONSO DIAZ MEJIA  identificado con CC 13560897 por cuanto se evidencia que la atención hospitalaria brindada al paciente no fue notificada a la E.P.S y por tanto no existe ni la autorización para los servicios posteriores a la urgencia.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t>
  </si>
  <si>
    <t>HU962311</t>
  </si>
  <si>
    <t>DF-769301735159</t>
  </si>
  <si>
    <t>11/10/2019 12:00:00 a.m.</t>
  </si>
  <si>
    <t>DINAMICO NEGADOSe genera devolucion de la factura ya que se evidencia que no hubo autorizacion por parte de coosalud para el servicio Hospitalización INTERNACIÓN EN SERVICIO COMPLEJIDAD MEDIANA. HABITACIÓN DE CUATRO CAMAS con fecha 19/09/2019  02:12:00 p. m. se encuentra negado en DINAMICO por tal motivo no continua con el proceso  de radicacion. se solicita separacion de ambos servicios urgencia y hospitalización facturas diferetes.</t>
  </si>
  <si>
    <t>HU960157</t>
  </si>
  <si>
    <t>DF-769301735160</t>
  </si>
  <si>
    <t>DINAMICO NEGADOSe genera devolucion de la factura ya que se evidencia que no hubo autorizacion por parte de coosalud para el servicio Hospitalización INTERNACIÓN EN SERVICIO COMPLEJIDAD MEDIANA. HABITACIÓN DE CUATRO CAMAS con fecha 27/08/2019  10:53:00 p. m. se encuentra negado en DINAMICO por tal motivo no continua con el proceso  de radicacion. se solicita separacion de ambos servicios urgencia y hospitalización facturas diferetes.</t>
  </si>
  <si>
    <t>HU960424</t>
  </si>
  <si>
    <t>DF-769301735161</t>
  </si>
  <si>
    <t>DINAMICO NEGADOSe genera devolucion de la factura ya que se evidencia que no hubo autorizacion por parte de coosalud para el servicio Hospitalización INTERNACIÓN EN SERVICIO COMPLEJIDAD MEDIANA. HABITACIÓN 4 CAMAS con fecha 19/09/2019  02:12:00 p. m. se encuentra negado en DINAMICO por tal motivo no continua con el proceso  de radicacion. se solicita separacion de ambos servicios urgencia y hospitalización facturas diferetes.</t>
  </si>
  <si>
    <t>DF-769301735552</t>
  </si>
  <si>
    <t>15/12/2019 12:00:00 a.m.</t>
  </si>
  <si>
    <t>Se hace devolución de la factura HU959665 con sus respectivos soportes ya que se evidencia que el usuario pertenece a la EPS SANITAS desde el 1 de mayo del 2019 y la prestación de servicio fue el 18 de septiembre del 2019.DINAMICO NEGADOSe genera devolucion de la factura HU960157 ya que se evidencia que no hubo autorizacion por parte de coosalud para el servicio Hospitalización INTERNACIÓN EN SERVICIO COMPLEJIDAD MEDIANA. HABITACIÓN DE CUATRO CAMAS con fecha 27/08/2019  10:53:00 p. m. se encuentra negado en DINAMICO por tal motivo no continua con el proceso  de radicacion. se solicita separacion de ambos servicios urgencia y hospitalización facturas diferetes.DINAMICO NEGADOSe genera devolucion de la factura  HU960424 ya que se evidencia que no hubo autorizacion por parte de coosalud para el servicio Hospitalización INTERNACIÓN EN SERVICIO COMPLEJIDAD MEDIANA. HABITACIÓN 4 CAMAS con fecha 19/09/2019  02:12:00 p. m. se encuentra negado en DINAMICO por tal motivo no continua con el proceso  de radicacion. se solicita separacion de ambos servicios urgencia y hospitalización facturas diferetes.DINAMICO NEGADOSe genera devolucion de la factura HU962311  ya que se evidencia que no hubo autorizacion por parte de coosalud para el servicio Hospitalización INTERNACIÓN EN SERVICIO COMPLEJIDAD MEDIANA. HABITACIÓN DE CUATRO CAMAS con fecha 19/09/2019  02:12:00 p. m. se encuentra negado en DINAMICO por tal motivo no continua con el proceso  de radicacion. se solicita separacion de ambos servicios urgencia y hospitalización facturas diferetes.</t>
  </si>
  <si>
    <t>DF-769301736055</t>
  </si>
  <si>
    <t>8/07/2020 12:00:00 a.m.</t>
  </si>
  <si>
    <t>Se genera devolucion de la factura HU978931 paciente (BELLANITH SUAREZ MURCIA CC39763792 )  ya que no se evidencia autorizacion ni contrato por parte de funcionarios de coosalud para serviciso  INTERNACION EN SERVICIO COMPLEJIDAD MEDIANA HABITACION E CUATRO CAMAS por tal motivo no continua con el proceso de auditora.Se genera devolucion de la factura HU951395 paciente (JAVIER AGUSTIN MATAMOROS BETANCOURTH CC 1056798201 )  ya que no se evidencia autorizacion ni contrato por parte de funcionarios de coosalud para serviciso  INTERNACION EN SERVICIO COMPLEJIDAD MEDIANA HABITACION E CUATRO CAMAS por tal motivo no continua con el proceso de auditora.Se genera devolucion de la factura HU904658 paciente (WILSON FERNANDO MORALES AHUMADA CC 1011108592 )  ya que no se evidencia autorizacion ni contrato por parte de funcionarios de coosalud para serviciso  INTERNACION EN SERVICIO COMPLEJIDAD MEDIANA HABITACION E CUATRO CAMAS por tal motivo no continua con el proceso de auditora.Se genera devolucion de la factura HU1006689 paciente (MARIA CAMILA OSORIO PRADO CC 1003126731 )  ya que no se evidencia autorizacion ni contrato por parte de funcionarios de coosalud para serviciso  INTERNACION EN SERVICIO COMPLEJIDAD MEDIANA HABITACION E CUATRO CAMAS por tal motivo no continua con el proceso de auditora.Se genera devolucion de la factura HU1005555 paciente (LEINA TERESA ZICCAERDI REYES PE 933695605081955 )  ya que no se evidencia autorizacion ni contrato por parte de funcionarios de coosalud para serviciso  INTERNACION EN SERVICIO COMPLEJIDAD MEDIANA HABITACION E CUATRO CAMAS por tal motivo no continua con el proceso de auditora.Se genera devolucion de la factura HU1004652 paciente (ISAMAR CRUZ DAGUA TI 1110282721)  ya que no se evidencia autorizacion ni contrato por parte de funcionarios de coosalud para serviciso  INTERNACION EN SERVICIO COMPLEJIDAD MEDIANA HABITACION E CUATRO CAMAS por tal motivo no continua con el proceso de auditora.Se genera devolucion de la factura HU980993 paciente (ANA MARIA ARIZA DE ARIZA CC28437185)  ya que no se evidencia autorizacion ni contrato por parte de funcionarios de coosalud para serviciso  INTERNACION EN SERVICIO COMPLEJIDAD MEDIANA HABITACION E CUATRO CAMAS por tal motivo no continua con el proceso de auditora.Se genera devolucion de la factura HU993017 paciente (RAMON EDUARDO MORILLO VASQUEZ RC 1104846918)  ya que no se evidencia autorizacion ni contrato por parte de funcionarios de coosalud para serviciso  INTERNACION EN SERVICIO COMPLEJIDAD MEDIANA HABITACION E CUATRO CAMAS por tal motivo no continua con el proceso de auditora.Se genera devolucion de la factura HU1003169 paciente (ELIZABETH PABON MIRANDA CC1055247267 )  ya que no se evidencia autorizacion ni contrato por parte de funcionarios de coosalud para serviciso  INTERNACION EN SERVICIO COMPLEJIDAD MEDIANA HABITACION E CUATRO CAMAS por tal motivo no continua con el proceso de auditora.Se genera devolucion de la factura HU1006223 paciente (ELVIA RUBIELA NIÑO SOTELO CC 1056029628 )  ya que no se evidencia autorizacion ni contrato por parte de funcionarios de coosalud para serviciso  INTERNACION EN SERVICIO COMPLEJIDAD MEDIANA HABITACION E CUATRO CAMAS por tal motivo no continua con el proceso de auditora.</t>
  </si>
  <si>
    <t>FEHU41439</t>
  </si>
  <si>
    <t>DF-159270831098</t>
  </si>
  <si>
    <t>24/03/2021 12:00:00 a.m.</t>
  </si>
  <si>
    <t>12/02/2021 12:00:00 a.m.</t>
  </si>
  <si>
    <t>alvarez cadavid maria alejandra</t>
  </si>
  <si>
    <t>Faltan soportes de justificación para recobros (Comité Técnico Científico. (CTC). Accidente de trabajo o enfermedad profesional (ATEP). tutelas)</t>
  </si>
  <si>
    <t>Se realiza devolucion de la factura dado que la IPS no anexa  el archivo en Excel según lo estipulado en la circular 049 y Resolución 1463. requisito necesario para continuar con el debido proceso. Se aclara a la IPS que también debe estar reportado el ID en dynamicoos de Coosalud. Una vez subsanado el motivo de devolución. se solicita a la IPS radicar los soportes completos al igual que el excel diligenciado tal como se evidencia en la circular 049 en el portal de aplistaff para continuar con la auditoria</t>
  </si>
  <si>
    <t>FEHU32485</t>
  </si>
  <si>
    <t>DF-68217338194</t>
  </si>
  <si>
    <t>4/02/2021 12:00:00 a.m.</t>
  </si>
  <si>
    <t>6/01/2021 12:00:00 a.m.</t>
  </si>
  <si>
    <t>CEPEDA TEJEIRO DIANA CAROLINA</t>
  </si>
  <si>
    <t>Se realiza devolucion de factura no se evidencia en soportes anexos de factura reporte en DYNAMICOS y Sismuestras. por favor hacer arreglos correspondientes para continuar con su debido proceso.</t>
  </si>
  <si>
    <t>FEHU73039</t>
  </si>
  <si>
    <t>DF-767654329437037</t>
  </si>
  <si>
    <t>13/07/2021 12:00:00 a.m.</t>
  </si>
  <si>
    <t>2/07/2021 12:00:00 a.m.</t>
  </si>
  <si>
    <t xml:space="preserve">Sanchez  Giraldo Camilo  </t>
  </si>
  <si>
    <t xml:space="preserve">Se realiza devolución de la factura correspondiente a cobro de SARS COV2 COVID 19 ANTIGENO. dado que la IPS no anexa los requisitos exigidos por el ADRES. se observa que no anexan el registro INVIMA para las pruebas de anticuerpos y de antígenos. tampoco adjuntan el archivo en Excel según lo estipulado en la circular 049 y resolución  1463. requisito necesario para continuar con el debido proceso.Una vez subsanado el motivo de devolución. favor radicar nuevamente en el portal web para continuar con la auditoria. </t>
  </si>
  <si>
    <t>FEHU74775</t>
  </si>
  <si>
    <t>DF-767654329437038</t>
  </si>
  <si>
    <t>FEHU75494</t>
  </si>
  <si>
    <t>DF-767654329437039</t>
  </si>
  <si>
    <t>FEHU75891</t>
  </si>
  <si>
    <t>DF-767654329437040</t>
  </si>
  <si>
    <t>FEHU76805</t>
  </si>
  <si>
    <t>DF-767654329437041</t>
  </si>
  <si>
    <t>FEHU78560</t>
  </si>
  <si>
    <t>DF-769269734499</t>
  </si>
  <si>
    <t>9/07/2021 12:00:00 a.m.</t>
  </si>
  <si>
    <t>Hernandez Pineda Yoiner Jose</t>
  </si>
  <si>
    <t>Se efectua devolución de la factura.  atenciones que son después del 26 de agosto las cuales según resolución 1463 y circular 049 : Los requisitos para presentar las facturas son:1. Factura de venta por paciente que cumpla todos los requisitos de norma y en la cual contenga: Código CUPS. descripción del CUPS. Registro INVIMA para las pruebas de anticuerpos y de antígenos.2. Reporte del procesamiento de la muestra (Resultado) el cual debe contener fecha de toma. fecha de recepción de la muestra y fecha de reporte.3. PDF del resultado cargado en la plataforma SISMUESTRA 4. RIPS  5. ID de Dynamicoos</t>
  </si>
  <si>
    <t>FEHU110528</t>
  </si>
  <si>
    <t>DF-9493077317429</t>
  </si>
  <si>
    <t>5/11/2021 12:00:00 a.m.</t>
  </si>
  <si>
    <t>Mancera Estupiñan Manuel Ernesto</t>
  </si>
  <si>
    <t>Se realiza devolución de la factura correspondiente a cobro SARS COV2 COVID 19 ANTIGENO. dado que la IPS no anexan los requisitos exigidos por el ADRES. se observa que no anexan el resultado de la toma del laboratorio.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</si>
  <si>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FEHU113350</t>
  </si>
  <si>
    <t>DF-9493077317430</t>
  </si>
  <si>
    <t>FEHU114070</t>
  </si>
  <si>
    <t>DF-9493077317431</t>
  </si>
  <si>
    <t>FEHU114290</t>
  </si>
  <si>
    <t>DF-9493077317432</t>
  </si>
  <si>
    <t>FEHU114296</t>
  </si>
  <si>
    <t>DF-9493077317433</t>
  </si>
  <si>
    <t>DF-059232339255</t>
  </si>
  <si>
    <t>7/10/2019 12:00:00 a.m.</t>
  </si>
  <si>
    <t xml:space="preserve">SOTO CARDONA XIMENA </t>
  </si>
  <si>
    <t>Factura no cumple requisitos legales</t>
  </si>
  <si>
    <t xml:space="preserve">Se hace nuevamente devolucion de la cuenta ya que en el momento de la atencion el usuario WILSON FERNANDO MORALES AHUMADA . Estaba actio a la entidad CONViDA.Se adjunra reporte de adres para validacion </t>
  </si>
  <si>
    <t>HU948514</t>
  </si>
  <si>
    <t>DF-059232339262</t>
  </si>
  <si>
    <t>Se hace devolucion de la cuenta ya que la IPS no se encuentra incluida en la Red de Prestacion de Servicios de Coosalud EPS.</t>
  </si>
  <si>
    <t>HU950164</t>
  </si>
  <si>
    <t>DF-059232339263</t>
  </si>
  <si>
    <t>Se hace devolucion de la cuenta ya que no anexan el respectivo Pre-radicado . favor subir Rips a la plataforma Sami y enviar para continuar con el debido proceso de radicacion.</t>
  </si>
  <si>
    <t>FEHU88807</t>
  </si>
  <si>
    <t>DF-157654324537367</t>
  </si>
  <si>
    <t>29/09/2021 12:00:00 a.m.</t>
  </si>
  <si>
    <t>7/09/2021 12:00:00 a.m.</t>
  </si>
  <si>
    <t>Ospina Patiño Diana Isabel</t>
  </si>
  <si>
    <t>Se realiza devolución de la factura. correspondiente a cobro de SARS COV2 COVID 19 ANTIGENO . dado que la IPS no anexa los requisitos exigidos por el ADRES. se observa que no anexan el registro INVIMA para las pruebas de anticuerpos y de antígenos. el cual debe estar en la factura. tampoco adjuntan el pdf del resultado cargado en la plataforma SISMUESTRAS. ni el archivo en Excel según lo estipulado en la circular 049 expedida por el ADRES y resolución 1463. requisito necesario para continuar con el debido proceso. Se aclara a la IPS que también debe estar reportado el ID de dynamicos de Coosalud en la estructura.</t>
  </si>
  <si>
    <t>FEHU94357</t>
  </si>
  <si>
    <t>DF-157654324537368</t>
  </si>
  <si>
    <t>FEHU42357</t>
  </si>
  <si>
    <t>DF-15765433113332</t>
  </si>
  <si>
    <t>10/04/2021 12:00:00 a.m.</t>
  </si>
  <si>
    <t>11/03/2021 12:00:00 a.m.</t>
  </si>
  <si>
    <t xml:space="preserve">Huertas Mancipe Yeny  Leney </t>
  </si>
  <si>
    <t>Se hace devolucion de la factura FEHU42357 los rips no coinciden con la factura presentada para pago  Una vez subsanado el motivo de la devolución se debe subir a la plataforma de Aplistaff para su auditoria.</t>
  </si>
  <si>
    <t>FEHU44657</t>
  </si>
  <si>
    <t>DF-15765433213470</t>
  </si>
  <si>
    <t>9/04/2021 12:00:00 a.m.</t>
  </si>
  <si>
    <t>Rojas Ramos Hernan Alonso</t>
  </si>
  <si>
    <t>Se hace devolución de la cuenta FEHU44657. ya que se verifica y son servicios de vacunas  y montaron examenes de laboratorio.Una vez subsanado el motivo de la devolución. se solicita a la IPS radicar nuevamente en el portal de aplistaff para  continuar con su respectivo proceso.</t>
  </si>
  <si>
    <t>FEHU147309</t>
  </si>
  <si>
    <t>DF-15765433983579</t>
  </si>
  <si>
    <t>6/04/2022 12:00:00 a.m.</t>
  </si>
  <si>
    <t xml:space="preserve">Guevara  Contreras Ana  Sofía </t>
  </si>
  <si>
    <t>Requisitos DIAN  Se realiza devolución de factura. factura ya se encuentra recibida con el pre radicado 202203251809381059914 el día 5 de abril de 2022.</t>
  </si>
  <si>
    <t>FEHU155241</t>
  </si>
  <si>
    <t>DF-15765433983580</t>
  </si>
  <si>
    <t>HU955765</t>
  </si>
  <si>
    <t>DF-159246736726</t>
  </si>
  <si>
    <t xml:space="preserve">CC 1056798201 JAVIER MATAMOROS URGENCIA 16-07-2019 al 17-08-2019 IPS no realiza cargue de RIPS  para esta factura en Validador SAMI . Requisito fundamental para la radicacion de cuentas . se devuelve factura con todos sus soportes .  Se anexa comunicado Una vez subsanado motivo de devolución radicar factura con todos sus soportes y pre radicado de cargue exitoso de RIPS . </t>
  </si>
  <si>
    <t>HU955514</t>
  </si>
  <si>
    <t>DF-159246736947</t>
  </si>
  <si>
    <t>1/11/2019 12:00:00 a.m.</t>
  </si>
  <si>
    <t>22/10/2019 12:00:00 a.m.</t>
  </si>
  <si>
    <t>CC 23872731 Julia Isabel Cañon 25/08/2019al 01/09/2019 IPS no incluida en la red de contratación  Factura no cumple requisitos legales- sin contrato: No hay contrato vigente entre las partes y no corresponde a una atención de urgencias.EPS genera negacion a Servicios posteriores a la Urgencia y Hospitalización el dia 26-08-2019 03997538Usuario que se encuentra con reporte de solicitud de autorización de servicios adicionales a la atención inicial de urgencias en línea 018000 de Coosalud</t>
  </si>
  <si>
    <t>HU972405</t>
  </si>
  <si>
    <t>DF-159246737801</t>
  </si>
  <si>
    <t>CC 7312457 FREDY CASTELLANO 27 al 29/10/2019 IPS no incluida en la red de contratación  Factura no cumple requisitos legales- sin contrato: No hay contrato vigente entre las partes y no corresponde a una atención de urgencias.EPS genera negacion de Servicios posteriores a la Urgencia y Hospitalización 04421663 el dia 27/10/2019 ( Se solicita enviar anexo técnico N° 9 y evolución actual para iniciar proceso de referencia y contrarreferencia a la IPS definida por Grupo de Riesgo) Una vez subsanado motivo de devolución radicar factura con todos sus soportes y pre radicado de cargue exitoso de RIPS .</t>
  </si>
  <si>
    <t>DF-159246739249</t>
  </si>
  <si>
    <t>5/03/2020 12:00:00 a.m.</t>
  </si>
  <si>
    <t>CC 7312457 FREDY GERARDO CASTELLANO 27al29/10/2019 IPS no incluida en la red de contratación  Factura no cumple requisitos legales- sin contrato: No hay contrato legalizado y firmado  entre las partes y no corresponde a una atención de urgencias.EPS genera negacion de Servicios posteriores a la Urgencia y Hospitalización 04421663 el dia 27/10/2019 ( Se solicita enviar anexo técnico N° 9 y evolución actual para iniciar proceso de referencia y contrarreferencia a la IPS definida por Grupo de Riesgo) Una vez subsanado motivo de devolución radicar factura con todos sus soportes y pre radicado de cargue exitoso de RIPS .</t>
  </si>
  <si>
    <t>DF-159246739251</t>
  </si>
  <si>
    <t>CC 39763792 BELLANITH SUAREZ 21al23/11/2019 IPS no incluida en la red de contratación  Factura no cumple requisitos legales- sin contrato: No hay contrato legalizado y firmado  entre las partes y no corresponde a una atención de urgencias.EPS genera negacion de Servicios posteriores a la Urgencia y Hospitalización 04608628 el dia 21/11/2019 ( Indique el motivo de la negación.Se solicita enviar anexo técnico N° 9 y evolución actual para iniciar proceso de referencia y contrarreferencia a la IPS definida por Grupo de Riesgo)Una vez subsanado motivo de devolución radicar factura con todos sus soportes y pre radicado de cargue exitoso de RIPS .</t>
  </si>
  <si>
    <t>DF-159246739252</t>
  </si>
  <si>
    <t>CC 1056798201 JAVIER AGUSTIN MATAMOROS  16al20-06-2019 IPS no incluida en la red de contratación  Factura no cumple requisitos legales- sin contrato: No hay contrato legalizado y firmado  entre las partes y no corresponde a una atención de urgencias.EPS COOSALUD genera negacion a Servicios posteriores a la Urgencia y Hospitalización el dia 18-06-2019 03363662 ( Indique el motivo de la negación.Se inicia proceso de referencia y contra referencia a red de servicio adscrita. favor enviar anexo # 9) Una vez subsanado motivo de devolución radicar factura con todos sus soportes y pre radicado de cargue exitoso de RIPS .</t>
  </si>
  <si>
    <t>FEHU51765</t>
  </si>
  <si>
    <t>DF-257654324535053</t>
  </si>
  <si>
    <t>21/06/2021 12:00:00 a.m.</t>
  </si>
  <si>
    <t>FEHU149155</t>
  </si>
  <si>
    <t>DF-25765434103892</t>
  </si>
  <si>
    <t>12/04/2022 12:00:00 a.m.</t>
  </si>
  <si>
    <t>1/04/2022 12:00:00 a.m.</t>
  </si>
  <si>
    <t xml:space="preserve">Pinzon  Ascani Yudith  </t>
  </si>
  <si>
    <t>Se realiza devolucion de factura. verificando informacion anexada por la ips no se evidencia autorizacion del servicio en Dynamicos. por lo anteior no es posible continuar con proceso de auditoria.una vez subsanado el motivo de devolucion radicar nuevamente.</t>
  </si>
  <si>
    <t>FEHU116824</t>
  </si>
  <si>
    <t>DF-477654327431874</t>
  </si>
  <si>
    <t>2/12/2021 12:00:00 a.m.</t>
  </si>
  <si>
    <t xml:space="preserve">Castrillon  Correa Wilmer  Antonio </t>
  </si>
  <si>
    <t>La informacion de los registros individuales de prestacion de servicios presentados no coincide con lo facturado bien sea en valores. codificacion de servicios. fechas de atencion entre otros o no utilizan la codificacion de cups o y/o cums vigente.  Se hace devolucion de factura debido a que la CIRCULAR EXT 007 FACTURACIÓN PRUEBAS COVID-19 - ADRES PROVEEDORES establece requisitos para presentacion de pruebas covid-19 la cual estas deben discriminar en la factura el Registro INVIMA. Es de anotar que una vez subsanado este inconveniente la factura podrá ser presentada nuevamente con un nuevo RIPS mediante el medio de Radicacion actual</t>
  </si>
  <si>
    <t>FEHU117716</t>
  </si>
  <si>
    <t>DF-477654327431875</t>
  </si>
  <si>
    <t>FEHU119345</t>
  </si>
  <si>
    <t>DF-477654327431876</t>
  </si>
  <si>
    <t>FEHU122350</t>
  </si>
  <si>
    <t>DF-477654327431877</t>
  </si>
  <si>
    <t>FEHU82766</t>
  </si>
  <si>
    <t>DF-479308237371</t>
  </si>
  <si>
    <t>28/08/2021 12:00:00 a.m.</t>
  </si>
  <si>
    <t>5/08/2021 12:00:00 a.m.</t>
  </si>
  <si>
    <t>Salas Correa Maite Milena</t>
  </si>
  <si>
    <t>Se hace devolucion de la factura dado que faltan soportes para validar la informacion de la prestacion del servicio. ya que para radicar estas pruebas se necesita el adjunto de un cuardo en excel el cual debe diligenciar. adjunto circular 007 y cuadro en excel  donde especifica como debe ser la radicacion de estos servicios. Cabe resaltar que una vez subsanado este inconveniente la factura debe ser presentada nuevamente. en el tiempo de radicacion que aplica del 01 al 10 de cada mes en la plataforma sami."</t>
  </si>
  <si>
    <t>FEHU100974</t>
  </si>
  <si>
    <t>DF-545555564635453</t>
  </si>
  <si>
    <t>24/11/2021 12:00:00 a.m.</t>
  </si>
  <si>
    <t>3/11/2021 12:00:00 a.m.</t>
  </si>
  <si>
    <t xml:space="preserve">Vergel  Pabon Yosman Elian </t>
  </si>
  <si>
    <t>Se hace devolución de factura. según revisión de soportes se evidencian las siguientes inconsistencias que no permiten seguir con el proceso de auditoría:1. No anexan estructura excel de acuerdo con lineamientos de la circular 003 de 2021 emitida por el adres.2. No anexan soporte del pdf cargado en la plataforma sismuestras de la prueba realizada.3. Falta registro sanitario invima para la prueba de antígeno.Cualquier inconsistencia es motivo de no reconocimiento ante el adres. se recuerda a la ips la importancia de verificar nuevamente cada requisito una vez subsane estos inconvenientes dar trámite nuevamente a la radicación.</t>
  </si>
  <si>
    <t>FEHU103776</t>
  </si>
  <si>
    <t>DF-545555564635454</t>
  </si>
  <si>
    <t>FEHU104660</t>
  </si>
  <si>
    <t>DF-545555564635455</t>
  </si>
  <si>
    <t>FEHU104727</t>
  </si>
  <si>
    <t>DF-545555564635456</t>
  </si>
  <si>
    <t>FEHU99336</t>
  </si>
  <si>
    <t>DF-545555564635457</t>
  </si>
  <si>
    <t>HU813556</t>
  </si>
  <si>
    <t>DF-6846835378</t>
  </si>
  <si>
    <t>6/04/2018 12:00:00 a.m.</t>
  </si>
  <si>
    <t>16/03/2018 12:00:00 a.m.</t>
  </si>
  <si>
    <t xml:space="preserve">Se hace devolución de la factura N° HU813556 por valor de $ 53.158 correspondiente a la atención del día 27/01/2018  ya que los Registros Individuales de Prestación de Servicios (RIPS) presenta errores en la información ya que el número de la Entidad Administradora esta mal (código EPS ).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</si>
  <si>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HU859800</t>
  </si>
  <si>
    <t>DF-6846836854</t>
  </si>
  <si>
    <t>6/03/2019 12:00:00 a.m.</t>
  </si>
  <si>
    <t>4/03/2019 12:00:00 a.m.</t>
  </si>
  <si>
    <t xml:space="preserve">Se hace devolución de la factura N° HU859800 por valor de $ 23.200 correspondiente a la atención del día 27/08/2018 del pacienteLUIS BERNARDO GODOY SIERRA ya que no cuenta con los Registros Individuales de Prestación de Servicios ( RIPS ) puesto que el  medio magnetico  (CD ) adjunto no tiene información .Es de notar que una vez subsanado este inconveniente la factura debe ser presentada en el tiempo de radicación que aplica del 01 al 10 de cada mes </t>
  </si>
  <si>
    <t>DF-6846837444</t>
  </si>
  <si>
    <t>2/03/2020 12:00:00 a.m.</t>
  </si>
  <si>
    <t>Factura no cumple requisitos legales- sin contrato: No hay contrato vigente entre las partes y no corresponde a una atención de urgencias.  Se realiza devolución de la factura HU980993  por valor $ 686.841 correspondiente a la atención del día 09/12/2019 de la paciente ANA MARIA ARIZA DE ARIZA  identificada con CC 28437185  ya que es una I.P.S No Red  ( no hay contrato vigente entre las partes ) y los servicios posteriores a la urgencia no se encuetran autorizados por COOSALUD E.P.S S.A. se solicita presentar por separado la factura de la  atención inicial de urgencias y en otra los servicios posteriores debidamente autorizados por  COOSALUD E.P.S S.A.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t>
  </si>
  <si>
    <t>FEHU59293</t>
  </si>
  <si>
    <t>DF-685555560635256</t>
  </si>
  <si>
    <t>Camargo  Padilla Diandry  Carolina</t>
  </si>
  <si>
    <t>Soportes incompletos que no dan la informacion necesaria para validar la prestacion del servicio requerido.  Se hace devolución de la factura debido a que los soportes están incompletos y no dan la información necesaria para validar la prestación del servicio requerido según CIRCULAR EXT 007 FACTURACIÓN PRUEBAS - ADRES PROVEEDORES V3 y Circular 06. Ajuste de valores por canastas COVID-19 donde se especifica que a partir del 26 de Agosto las facturas  deben cumplir con la debida estructura y anexar la ficha epidemiologica y evidencia del resultado cargado en sis muestras. una vez solucionado este inconveniente la factura debe ser cargada en el portal SAMI nuevamente. en el tiempo de radicación habitual y con nuevo RIPS para su proceso de auditoria y debido tramite contable.</t>
  </si>
  <si>
    <t>FEHU74976</t>
  </si>
  <si>
    <t>DF-685555562631628</t>
  </si>
  <si>
    <t>11/04/2022 12:00:00 a.m.</t>
  </si>
  <si>
    <t xml:space="preserve">Ruiz Moncada Wendy  Katherine </t>
  </si>
  <si>
    <t xml:space="preserve">Se hace devolución de la factura. se realiza validación de la información suministrada según requisitos para recobro al ADRES. Dando cumplimiento a la resolución 1885 de 2018. Resolución 41656 de 2019 y Resolución 094 de 2020. Para proceso de auditoría de facturas con Tecnologías en salud No Cubiertas en el plan de Beneficios en salud (NO PBS). Se evidencia que la factura presenta las siguiente inconsistencias : 1 . Se verifica y no registra para ASEGURADORA COOSALUD. </t>
  </si>
  <si>
    <t>DF-685555562631629</t>
  </si>
  <si>
    <t>Se hace devolución de la factura. se realiza validación de la información suministrada según requisitos para recobro al ADRES. Dando cumplimiento a la resolución 1885 de 2018. Resolución 41656 de 2019 y Resolución 094 de 2020. Para proceso de auditoría de facturas con Tecnologías en salud No Cubiertas en el plan de Beneficios en salud (NO PBS). Se evidencia que la factura presenta las siguiente inconsistencias : 1. Se verifica y el valor cobrado por los anticuerpos supera lo permitido por el ministerio de salud. segun resolucion 1630 de 2020. Realizar los cambios correspondientes para su proxima radicacion y auditoria.</t>
  </si>
  <si>
    <t>DF-685555563331156</t>
  </si>
  <si>
    <t xml:space="preserve">Jerez Garcia Victoria </t>
  </si>
  <si>
    <t>Se hace devolución de la factura. se realiza validación de la información suministrada según requisitos para recobro al ADRES. Dando cumplimiento a la resolución 1885 de 2018. Resolución 41656 de 2019 y Resolución 094 de 2020. Para proceso de auditoría de facturas con Tecnologías en salud No Cubiertas en el plan de Beneficios en salud (NO PBS). Se evidencia que la factura presenta las siguiente inconsistencia: 1. SE VALIDA SISMUESTRAS Y NO REGISTRA PARA LA ASEGUARDORA COOSALUD. FAVOR HACER SUS RESPECTIVOS CAMBIOS PARA SU NUEVA RADICACION Y AUDITORIA.</t>
  </si>
  <si>
    <t>FEHU69277</t>
  </si>
  <si>
    <t>DF-7654635394</t>
  </si>
  <si>
    <t>7/07/2021 12:00:00 a.m.</t>
  </si>
  <si>
    <t xml:space="preserve">MOSQUERA IBARGUEN YEILER </t>
  </si>
  <si>
    <t>Se hace devolucion de la factura debido que segun el usuario registrado en la base de datos de Histórico Afiliados de Coosalud.  para la fecha de prestacion del servicio  se encontraba en estado NV (NV-NO VIGENTE). INACTIVO. por lo tanto  Se recomienda comunicarse con el área de Aseguramiento Nacional de Coosalud. por tal motivo no continua el proceso de auditoria</t>
  </si>
  <si>
    <t>HU533584</t>
  </si>
  <si>
    <t>DF-769301734379</t>
  </si>
  <si>
    <t>18/03/2019 12:00:00 a.m.</t>
  </si>
  <si>
    <t>Se hace devolución de las facturas con sus respectivos soportes ya que los por servicios prestados a partir del 1 de noviembre de 2017 serán facturadas con el nuevo NIT 900226715-3 a nombre de COOSALUD ENTIDAD PROMOTORA DE SALUD. En el caso de las terapias si. se  realizaron una parte antes del 1 de noviembre 2017 y la otra después. se debe dividir la factura por el prestador. pero se utiliza la misma autorización. Por este motivo no se puede continuar con el proceso de radicación.favor anexar rips con nit y razon social actualizado.anexar respectiva copia de factura CUALQUIER INQUIETUD COMUNCARSE AL 3057189792-5565829FAVOR POR REQUERIMIENTO DE COOSALUD TODA LA FACTURACION DEBE TRAER COPIA DE FACTURA ORIGINAL O DE LO CONTRARIO SERA DEVUELTA YA QUE NO ES COMPETENCIA DE APLISALUD SACAR COPIAS</t>
  </si>
  <si>
    <t>HU909375</t>
  </si>
  <si>
    <t>DF-769301734478</t>
  </si>
  <si>
    <t>8/04/2019 12:00:00 a.m.</t>
  </si>
  <si>
    <t>FACTURAS ILEGIBLESSe hace devolución de  las facturas con sus respectivos soportes ya que se encuentra ilegible. con mala calidad de impresión ya que presenta manchas negras. la información esta entrecortada. se solicita que se imprima denuevo la factura y vuelva ser enviadas 3057189792</t>
  </si>
  <si>
    <t>DF-769301734505</t>
  </si>
  <si>
    <t>16/04/2019 12:00:00 a.m.</t>
  </si>
  <si>
    <t>Se genera devolucion  ya que no se relaciono en el campo ( ARCHIVO) el mismo valor de la factura la cual es de 23.200 se solicita que se corrija error y vovler a enviar coon sus respectivos rips cualquier inquiewtud comunicarse al 3057189792</t>
  </si>
  <si>
    <t>CAP41003</t>
  </si>
  <si>
    <t>DF-769301734583</t>
  </si>
  <si>
    <t>29/05/2019 12:00:00 a.m.</t>
  </si>
  <si>
    <t>FACTURA EN PAPEL RECICLE:Se hace devolucion de la factura ya que se evidencia que llega en papel recicle se solicita que la factura llegue en papel limpio sin ningun otro tipo de impresion por la parte de atrás. Cualquier inquietud 3057189792</t>
  </si>
  <si>
    <t>HU993017</t>
  </si>
  <si>
    <t>DF-769307132028</t>
  </si>
  <si>
    <t>19/03/2020 12:00:00 a.m.</t>
  </si>
  <si>
    <t>1/03/2020 12:00:00 a.m.</t>
  </si>
  <si>
    <t>Castro Martinez Helen Nelsy</t>
  </si>
  <si>
    <t xml:space="preserve">Se realiza devolución de las facturas con sus respectivos soportes de  el paciente RAMON EDUARDO MORILLO VASQUEZ con RC 1104846918 con fecha de ingreso 07/01/2020 hasta 11/01/2020 dado que la facturacion cuenta con  servicios posteriores a la urgencia. Por lo tanto  se solicita  separar urgencia de la hospitalización. por lo anterior no puede continuar con el proceso de auditoria. </t>
  </si>
  <si>
    <t>DF-769307138895</t>
  </si>
  <si>
    <t xml:space="preserve">Se realiza devolución de la factura correspondiente a cobro SARS COV2 COVID 19 RT-PCR. dado que la IPS no anexan los requisitos exigidos por el ADRES. se observa que no anexan el pdf del resultado cargado en la plataforma SISMUESTRAS. tampoco archivo en Excel según lo estipulado en la circular 049 y resolución 1463. requisitos necesario para continuar con el proceso. Se aclara a la IPS que también debe estar reportado en el ID de dynamicoos de Coosalud. también deben de anexar el resultado del procedimiento de la muestra el cual debe contener fecha de toma. fecha de recepción de la muestra y fecha de reporte. Una vez subsanado el motivo de devolución. se solicita a la IPS radicar en el portal aplistaff para continuar con la auditoria </t>
  </si>
  <si>
    <t>Referencia</t>
  </si>
  <si>
    <t>Importe en moneda local</t>
  </si>
  <si>
    <t>Texto</t>
  </si>
  <si>
    <t>Acreedor</t>
  </si>
  <si>
    <t>Asignación</t>
  </si>
  <si>
    <t>Clase de documento</t>
  </si>
  <si>
    <t>Fecha de documento</t>
  </si>
  <si>
    <t>Nº documento</t>
  </si>
  <si>
    <t>Cuenta de mayor</t>
  </si>
  <si>
    <t>Texto cab.documento</t>
  </si>
  <si>
    <t>FEHU129588</t>
  </si>
  <si>
    <t>15176107878 ANDRES CRUZ</t>
  </si>
  <si>
    <t>782</t>
  </si>
  <si>
    <t>2010833659</t>
  </si>
  <si>
    <t>KR</t>
  </si>
  <si>
    <t>1909871405</t>
  </si>
  <si>
    <t>2905100203</t>
  </si>
  <si>
    <t>CONTRATO-EVENTO</t>
  </si>
  <si>
    <t>FEHU129546</t>
  </si>
  <si>
    <t>15442198168 EMILY GUARIN</t>
  </si>
  <si>
    <t>1909871588</t>
  </si>
  <si>
    <t>FEHU128645</t>
  </si>
  <si>
    <t>15469174810 DAYANA ESTELA</t>
  </si>
  <si>
    <t>1909871598</t>
  </si>
  <si>
    <t>FEHU127905</t>
  </si>
  <si>
    <t>08001369675 RAFAEL ANCHILA</t>
  </si>
  <si>
    <t>1909871604</t>
  </si>
  <si>
    <t>FEHU124802</t>
  </si>
  <si>
    <t>15580087039 MIGUEL MORENO</t>
  </si>
  <si>
    <t>1909871797</t>
  </si>
  <si>
    <t>FEHU125355</t>
  </si>
  <si>
    <t>47703462413 ABRAHAM LOPEZ</t>
  </si>
  <si>
    <t>1909871823</t>
  </si>
  <si>
    <t>FEHU126249</t>
  </si>
  <si>
    <t>15442106645 FABIAN LOPEZ</t>
  </si>
  <si>
    <t>1909871838</t>
  </si>
  <si>
    <t>FEHU126670</t>
  </si>
  <si>
    <t>47189475564 SAMUEL MACHADO</t>
  </si>
  <si>
    <t>1909871848</t>
  </si>
  <si>
    <t>FEHU126844</t>
  </si>
  <si>
    <t>15401048549 HEIDY ALVAREZ</t>
  </si>
  <si>
    <t>1909871863</t>
  </si>
  <si>
    <t>FEHU127650</t>
  </si>
  <si>
    <t>47001394741 YARLEDIS CASADIEGO</t>
  </si>
  <si>
    <t>1909871937</t>
  </si>
  <si>
    <t>FEHU131798</t>
  </si>
  <si>
    <t>54001383999 CARLOS BUITRAGO</t>
  </si>
  <si>
    <t>2010835664</t>
  </si>
  <si>
    <t>1910046897</t>
  </si>
  <si>
    <t>2905100102</t>
  </si>
  <si>
    <t>FEHU132769</t>
  </si>
  <si>
    <t>20400876259 YERASMIN TERAN</t>
  </si>
  <si>
    <t>1910046903</t>
  </si>
  <si>
    <t>FEHU135921</t>
  </si>
  <si>
    <t>76364779213 LUZ SALAMANCA</t>
  </si>
  <si>
    <t>1910046919</t>
  </si>
  <si>
    <t>FEHU135954</t>
  </si>
  <si>
    <t>68572377455 YULI GAMBA</t>
  </si>
  <si>
    <t>1910046928</t>
  </si>
  <si>
    <t>FEHU137461</t>
  </si>
  <si>
    <t>76147605952 WILLIAM HOYOS</t>
  </si>
  <si>
    <t>1910046932</t>
  </si>
  <si>
    <t>2905100202</t>
  </si>
  <si>
    <t>FEHU137627</t>
  </si>
  <si>
    <t>68001551870 MIA PALENCIA</t>
  </si>
  <si>
    <t>1910046936</t>
  </si>
  <si>
    <t>FEHU137826</t>
  </si>
  <si>
    <t>54261529404 ARACELI ROA</t>
  </si>
  <si>
    <t>1910046940</t>
  </si>
  <si>
    <t>FEHU139302</t>
  </si>
  <si>
    <t>15759095933 CRISTIAN MENDEZ</t>
  </si>
  <si>
    <t>3071156180</t>
  </si>
  <si>
    <t>1910140627</t>
  </si>
  <si>
    <t>FEHU140354</t>
  </si>
  <si>
    <t>15469203312 ADALFI GUZMAN</t>
  </si>
  <si>
    <t>1910140635</t>
  </si>
  <si>
    <t>FEHU140393</t>
  </si>
  <si>
    <t>1910140640</t>
  </si>
  <si>
    <t>FEHU140977</t>
  </si>
  <si>
    <t>1910140645</t>
  </si>
  <si>
    <t>FEHU141045</t>
  </si>
  <si>
    <t>1910140653</t>
  </si>
  <si>
    <t>FEHU141061</t>
  </si>
  <si>
    <t>1910140659</t>
  </si>
  <si>
    <t>FEHU142072</t>
  </si>
  <si>
    <t>1910140666</t>
  </si>
  <si>
    <t>FEHU142289</t>
  </si>
  <si>
    <t>15442170769 FAIDY BUITRAGO</t>
  </si>
  <si>
    <t>1910140669</t>
  </si>
  <si>
    <t>FEHU145569</t>
  </si>
  <si>
    <t>54001094536 JONATHAN FERNANDEZ</t>
  </si>
  <si>
    <t>3071200060</t>
  </si>
  <si>
    <t>1910141284</t>
  </si>
  <si>
    <t>FEHU103775</t>
  </si>
  <si>
    <t>1100112617 WILMER BORBON</t>
  </si>
  <si>
    <t>11021345326</t>
  </si>
  <si>
    <t>1908813041</t>
  </si>
  <si>
    <t>2905100103</t>
  </si>
  <si>
    <t>FEHU104007</t>
  </si>
  <si>
    <t>54001035634 FRANCISCO CONTRERAS</t>
  </si>
  <si>
    <t>1908813046</t>
  </si>
  <si>
    <t>FEHU104388</t>
  </si>
  <si>
    <t>20400082530 MILLER VANEGAS</t>
  </si>
  <si>
    <t>1908813049</t>
  </si>
  <si>
    <t>FEHU104812</t>
  </si>
  <si>
    <t>13433570607 AUDIS REYES</t>
  </si>
  <si>
    <t>1908813069</t>
  </si>
  <si>
    <t>FEHU103713</t>
  </si>
  <si>
    <t>SALDO 68745368374 SANDRA PEÑA</t>
  </si>
  <si>
    <t>ZV</t>
  </si>
  <si>
    <t>2000744467</t>
  </si>
  <si>
    <t>FEHU104659</t>
  </si>
  <si>
    <t>SALDO 54405352839 IRENE CORTES</t>
  </si>
  <si>
    <t>2000789398</t>
  </si>
  <si>
    <t>FEHU116510</t>
  </si>
  <si>
    <t>12011104675</t>
  </si>
  <si>
    <t>1909505791</t>
  </si>
  <si>
    <t>FEHU116840</t>
  </si>
  <si>
    <t>1909505801</t>
  </si>
  <si>
    <t>FEHU120105</t>
  </si>
  <si>
    <t>05895077634 VALENTINA SOTO</t>
  </si>
  <si>
    <t>1909505828</t>
  </si>
  <si>
    <t>FEHU122349</t>
  </si>
  <si>
    <t>05604192197 KAREN FLOREZ</t>
  </si>
  <si>
    <t>1909508395</t>
  </si>
  <si>
    <t>FEHU122462</t>
  </si>
  <si>
    <t>1909508409</t>
  </si>
  <si>
    <t>FEHU122449</t>
  </si>
  <si>
    <t>SALDO 15580000602 JENNY MORENO</t>
  </si>
  <si>
    <t>2000817503</t>
  </si>
  <si>
    <t>FEHU116823</t>
  </si>
  <si>
    <t>47001139582 YERALDIN RADA</t>
  </si>
  <si>
    <t>12011105306</t>
  </si>
  <si>
    <t>1909508470</t>
  </si>
  <si>
    <t>FEHU117715</t>
  </si>
  <si>
    <t>4700100502202 GLADYS COTES</t>
  </si>
  <si>
    <t>1909508486</t>
  </si>
  <si>
    <t>FEHU130298</t>
  </si>
  <si>
    <t>SALDO 76364779213 LUZ SALAMANCA</t>
  </si>
  <si>
    <t>2000817531</t>
  </si>
  <si>
    <t>FEHU132797</t>
  </si>
  <si>
    <t>SALDO 68276540464 NELSON REY</t>
  </si>
  <si>
    <t>2000817497</t>
  </si>
  <si>
    <t>FEHU143997</t>
  </si>
  <si>
    <t>SALDO 54261529404 ARACELI ROA</t>
  </si>
  <si>
    <t>3071159954</t>
  </si>
  <si>
    <t>2000817521</t>
  </si>
  <si>
    <t>FEHU88013</t>
  </si>
  <si>
    <t>9071340111</t>
  </si>
  <si>
    <t>1908393317</t>
  </si>
  <si>
    <t>FEHU94356</t>
  </si>
  <si>
    <t>SALDO 25307174183 INOCENCIA URBINA</t>
  </si>
  <si>
    <t>2000701437</t>
  </si>
  <si>
    <t>FEHU140742</t>
  </si>
  <si>
    <t>FEHU27837</t>
  </si>
  <si>
    <t>GLOSA INICIAL GL-6821733109381</t>
  </si>
  <si>
    <t>1061156751</t>
  </si>
  <si>
    <t>1906091039</t>
  </si>
  <si>
    <t>2205200101</t>
  </si>
  <si>
    <t>68-fcorrea Eurek</t>
  </si>
  <si>
    <t>GLOSA INICIAL GL-549299937735</t>
  </si>
  <si>
    <t>1908963497</t>
  </si>
  <si>
    <t>2205200201</t>
  </si>
  <si>
    <t>FEHU99335</t>
  </si>
  <si>
    <t>GLOSA INICIAL GL-5492349360483</t>
  </si>
  <si>
    <t>1908963960</t>
  </si>
  <si>
    <t>FEHU114069</t>
  </si>
  <si>
    <t>GLOSA INICIAL GL-6892338398515</t>
  </si>
  <si>
    <t>11021542605</t>
  </si>
  <si>
    <t>1909343028</t>
  </si>
  <si>
    <t>GLOSA INICIAL GL-68492320300</t>
  </si>
  <si>
    <t>FEHU17203</t>
  </si>
  <si>
    <t>GLOSA INICIAL GL-2092665326809</t>
  </si>
  <si>
    <t>12091544442</t>
  </si>
  <si>
    <t>1905872352</t>
  </si>
  <si>
    <t>20-lruiz Eurek</t>
  </si>
  <si>
    <t>FEHU37170</t>
  </si>
  <si>
    <t>GLOSA INICIAL GL-155555562531654</t>
  </si>
  <si>
    <t>2121204464</t>
  </si>
  <si>
    <t>1906419867</t>
  </si>
  <si>
    <t>15-leruiz Eurek</t>
  </si>
  <si>
    <t>FEHU41438</t>
  </si>
  <si>
    <t>GLOSA INICIAL GL-15765433183333</t>
  </si>
  <si>
    <t>1906419881</t>
  </si>
  <si>
    <t>GLOSA INICIAL GL-5492349360865</t>
  </si>
  <si>
    <t>1909880286</t>
  </si>
  <si>
    <t>HU914803</t>
  </si>
  <si>
    <t>GLOSA INICIAL GL-689251636856</t>
  </si>
  <si>
    <t>6041144218</t>
  </si>
  <si>
    <t>1902891302</t>
  </si>
  <si>
    <t>Doc.compensación</t>
  </si>
  <si>
    <t>HU829548</t>
  </si>
  <si>
    <t>2000043911</t>
  </si>
  <si>
    <t>15646001207 JAVIER AGUSTIN MATAMOROS BETANCUR</t>
  </si>
  <si>
    <t>5171649987</t>
  </si>
  <si>
    <t>1900822673</t>
  </si>
  <si>
    <t>HU838615</t>
  </si>
  <si>
    <t>15480080020 LUISA ESTEFANIA PULGARIN GUAYACAN</t>
  </si>
  <si>
    <t>6121820634</t>
  </si>
  <si>
    <t>1901002299</t>
  </si>
  <si>
    <t>SIM25486</t>
  </si>
  <si>
    <t>15646088401 JOSE DE JESUS ORTIZ</t>
  </si>
  <si>
    <t>7101744991</t>
  </si>
  <si>
    <t>1901127561</t>
  </si>
  <si>
    <t>SIM25485</t>
  </si>
  <si>
    <t>15480088629 JUAN CARLOS PAEZ BOHORQUEZ</t>
  </si>
  <si>
    <t>1901127564</t>
  </si>
  <si>
    <t>MPS BOY JUL_2018</t>
  </si>
  <si>
    <t>EVENTO AGO_2018</t>
  </si>
  <si>
    <t>boyaca</t>
  </si>
  <si>
    <t>ZP</t>
  </si>
  <si>
    <t>2000039286</t>
  </si>
  <si>
    <t>1330050204</t>
  </si>
  <si>
    <t>HU810453</t>
  </si>
  <si>
    <t>2000044139</t>
  </si>
  <si>
    <t>08001423275 JOSUE  AMAYA PACHON</t>
  </si>
  <si>
    <t>2130751988</t>
  </si>
  <si>
    <t>1900243085</t>
  </si>
  <si>
    <t>HU810455</t>
  </si>
  <si>
    <t>68498001883 REYNALDO  RODRIGUEZ GOMEZ</t>
  </si>
  <si>
    <t>2130757348</t>
  </si>
  <si>
    <t>1900371463</t>
  </si>
  <si>
    <t>HU821070</t>
  </si>
  <si>
    <t>68377381641 YHOJAN SEBASTIAN PAEZ RAMIREZ</t>
  </si>
  <si>
    <t>5030822903</t>
  </si>
  <si>
    <t>1900707454</t>
  </si>
  <si>
    <t>HU822625</t>
  </si>
  <si>
    <t>68377240061 NILSON GERARDO PAEZ CUADROS</t>
  </si>
  <si>
    <t>1900707456</t>
  </si>
  <si>
    <t>HU824442</t>
  </si>
  <si>
    <t>1900707459</t>
  </si>
  <si>
    <t>HU825507</t>
  </si>
  <si>
    <t>1900707463</t>
  </si>
  <si>
    <t>HU827936</t>
  </si>
  <si>
    <t>68101396326 VALERIN  CUBIDES HERREÑO</t>
  </si>
  <si>
    <t>5161405842</t>
  </si>
  <si>
    <t>1900807565</t>
  </si>
  <si>
    <t>HU829964</t>
  </si>
  <si>
    <t>68689387555 SALOME  AREVALO MORALES</t>
  </si>
  <si>
    <t>1900807595</t>
  </si>
  <si>
    <t>HU829963</t>
  </si>
  <si>
    <t>54001382895 YAILIN ORTEGA CASADIEGOS</t>
  </si>
  <si>
    <t>5161406894</t>
  </si>
  <si>
    <t>1900750492</t>
  </si>
  <si>
    <t>HU832397</t>
  </si>
  <si>
    <t>13001349686 DELLANIRA IBETH GUERRERO URUETA</t>
  </si>
  <si>
    <t>5171044162</t>
  </si>
  <si>
    <t>1900888853</t>
  </si>
  <si>
    <t>HU836767</t>
  </si>
  <si>
    <t>68377240944 ZORAIDA GISELA GONZALEZ MURCIA</t>
  </si>
  <si>
    <t>6131444404</t>
  </si>
  <si>
    <t>1901014154</t>
  </si>
  <si>
    <t>HU839109</t>
  </si>
  <si>
    <t>68320138060 FREDY ARMANDO BAUTISTA HERNANDEZ</t>
  </si>
  <si>
    <t>1901014157</t>
  </si>
  <si>
    <t>HU840136</t>
  </si>
  <si>
    <t>1901014167</t>
  </si>
  <si>
    <t>HU833829</t>
  </si>
  <si>
    <t>1901014173</t>
  </si>
  <si>
    <t>HU836143</t>
  </si>
  <si>
    <t>6151628663</t>
  </si>
  <si>
    <t>1901049317</t>
  </si>
  <si>
    <t>SIM25481</t>
  </si>
  <si>
    <t>20228324782 CARLOS ALBERTO DAVILA GUILLEN</t>
  </si>
  <si>
    <t>7101747847</t>
  </si>
  <si>
    <t>1901151628</t>
  </si>
  <si>
    <t>HU843714</t>
  </si>
  <si>
    <t>54001343306 MARYURI TATIANA AVILA LAMUS</t>
  </si>
  <si>
    <t>7121429108</t>
  </si>
  <si>
    <t>1901073793</t>
  </si>
  <si>
    <t>MPS SAN AGO_2018</t>
  </si>
  <si>
    <t>santander</t>
  </si>
  <si>
    <t>2000044136</t>
  </si>
  <si>
    <t>HU812376</t>
  </si>
  <si>
    <t>2000055370</t>
  </si>
  <si>
    <t>76364446697 JHON MOLINA LEGARDA</t>
  </si>
  <si>
    <t>2141036960</t>
  </si>
  <si>
    <t>1900528350</t>
  </si>
  <si>
    <t>HU844617</t>
  </si>
  <si>
    <t>76001353658 JAZMIN CARRILLO SALAZAR</t>
  </si>
  <si>
    <t>8011517885</t>
  </si>
  <si>
    <t>1901391852</t>
  </si>
  <si>
    <t>SIM26231</t>
  </si>
  <si>
    <t>68572279145 NICOLAS  PAEZ PEREZ</t>
  </si>
  <si>
    <t>8131601173</t>
  </si>
  <si>
    <t>1901303788</t>
  </si>
  <si>
    <t>HU852855</t>
  </si>
  <si>
    <t>54001160477 MAXIMILIANO ARCHILA ESCALANTE</t>
  </si>
  <si>
    <t>8131602254</t>
  </si>
  <si>
    <t>1901208377</t>
  </si>
  <si>
    <t>HU850118</t>
  </si>
  <si>
    <t>13001404848 JOSUE FERNANDO PAEZ MARMOL</t>
  </si>
  <si>
    <t>8141625524</t>
  </si>
  <si>
    <t>1901354957</t>
  </si>
  <si>
    <t>HU851604</t>
  </si>
  <si>
    <t>76364605438 LUZ AGUDELO LAITON</t>
  </si>
  <si>
    <t>8171816941</t>
  </si>
  <si>
    <t>1901249401</t>
  </si>
  <si>
    <t>ABONO EVENTO AGO_2018</t>
  </si>
  <si>
    <t>2000055369</t>
  </si>
  <si>
    <t>HU855777</t>
  </si>
  <si>
    <t>2000064031</t>
  </si>
  <si>
    <t>10011100024</t>
  </si>
  <si>
    <t>1901578268</t>
  </si>
  <si>
    <t>HU859404</t>
  </si>
  <si>
    <t>1901578272</t>
  </si>
  <si>
    <t>HU854690</t>
  </si>
  <si>
    <t>54001367330 DIDIER HENAO AVILA</t>
  </si>
  <si>
    <t>10021329185</t>
  </si>
  <si>
    <t>1901572553</t>
  </si>
  <si>
    <t>HU866689</t>
  </si>
  <si>
    <t>76001353658 JAZMIN  CARRILLO SALAZAR</t>
  </si>
  <si>
    <t>11031206956</t>
  </si>
  <si>
    <t>1901637308</t>
  </si>
  <si>
    <t>HU866660</t>
  </si>
  <si>
    <t>1901637315</t>
  </si>
  <si>
    <t>SALDO EVENTO AGO_2018</t>
  </si>
  <si>
    <t>2000064030</t>
  </si>
  <si>
    <t>HU870656</t>
  </si>
  <si>
    <t>2000074508</t>
  </si>
  <si>
    <t>11151719993</t>
  </si>
  <si>
    <t>1901727142</t>
  </si>
  <si>
    <t>2000074505</t>
  </si>
  <si>
    <t>HU881377</t>
  </si>
  <si>
    <t>2000085651</t>
  </si>
  <si>
    <t>05604312005 ANA DEBORA MORENO QUIROS</t>
  </si>
  <si>
    <t>12071422988</t>
  </si>
  <si>
    <t>1901998998</t>
  </si>
  <si>
    <t>HU881694</t>
  </si>
  <si>
    <t>05604312001 DELANI ALEJANDRA ALVAREZ QUIROS</t>
  </si>
  <si>
    <t>1901999003</t>
  </si>
  <si>
    <t>HU883544</t>
  </si>
  <si>
    <t>05154442229 CARMEN RUTH JIMENEZ GONZALEZ</t>
  </si>
  <si>
    <t>1901999004</t>
  </si>
  <si>
    <t>43351406 ANT-60</t>
  </si>
  <si>
    <t>EVENTO ENE_2019</t>
  </si>
  <si>
    <t>antioquia</t>
  </si>
  <si>
    <t>2000080335</t>
  </si>
  <si>
    <t>HU882741</t>
  </si>
  <si>
    <t>2000093643</t>
  </si>
  <si>
    <t>68615415913 LAURA TATIANA AMAYA BARRERA</t>
  </si>
  <si>
    <t>12101433562</t>
  </si>
  <si>
    <t>1901941690</t>
  </si>
  <si>
    <t>43406795 SAN-274</t>
  </si>
  <si>
    <t>2000080548</t>
  </si>
  <si>
    <t>HU880212</t>
  </si>
  <si>
    <t>2000094649</t>
  </si>
  <si>
    <t>20400338353 YEIMAN ENRIQUE AGUILAR PAREDES</t>
  </si>
  <si>
    <t>1171150244</t>
  </si>
  <si>
    <t>1902020293</t>
  </si>
  <si>
    <t>44711977 CES-49</t>
  </si>
  <si>
    <t>EVENTO FEB_2019</t>
  </si>
  <si>
    <t>cesar</t>
  </si>
  <si>
    <t>2000087585</t>
  </si>
  <si>
    <t>2000098733</t>
  </si>
  <si>
    <t>11151729155</t>
  </si>
  <si>
    <t>1901929993</t>
  </si>
  <si>
    <t>MPS SAN AGO_18 5</t>
  </si>
  <si>
    <t>2000098730</t>
  </si>
  <si>
    <t>HU891128</t>
  </si>
  <si>
    <t>2000121580</t>
  </si>
  <si>
    <t>15176103540 NANCY CECILIA CAMACHO LARA</t>
  </si>
  <si>
    <t>3161109996</t>
  </si>
  <si>
    <t>1902401460</t>
  </si>
  <si>
    <t>HU885140</t>
  </si>
  <si>
    <t>15176105316 YESIKA MARIEL VIRGUEZ CAÑON</t>
  </si>
  <si>
    <t>3161120553</t>
  </si>
  <si>
    <t>1902401505</t>
  </si>
  <si>
    <t>SIM29817</t>
  </si>
  <si>
    <t>15442097307 LEIDY  PULIDO ROBAYO</t>
  </si>
  <si>
    <t>1902401513</t>
  </si>
  <si>
    <t>HU889091</t>
  </si>
  <si>
    <t>15176104916 HERMINDA  MORENO</t>
  </si>
  <si>
    <t>1902401522</t>
  </si>
  <si>
    <t>MPS BOY 416</t>
  </si>
  <si>
    <t>EVENTO ABR_2019</t>
  </si>
  <si>
    <t>2000109285</t>
  </si>
  <si>
    <t>HU901848</t>
  </si>
  <si>
    <t>2000122340</t>
  </si>
  <si>
    <t>47053292104 DIEGO ARMANDO OROZCO PAJARO</t>
  </si>
  <si>
    <t>3161123665</t>
  </si>
  <si>
    <t>1902400385</t>
  </si>
  <si>
    <t>MPS MAG 417</t>
  </si>
  <si>
    <t>magdalena</t>
  </si>
  <si>
    <t>2000109286</t>
  </si>
  <si>
    <t>HU889896</t>
  </si>
  <si>
    <t>2000122625</t>
  </si>
  <si>
    <t>76364057086 SOFIA INES LEGARDA MOLINA</t>
  </si>
  <si>
    <t>3160000520</t>
  </si>
  <si>
    <t>1902374798</t>
  </si>
  <si>
    <t>HU883567</t>
  </si>
  <si>
    <t>76364055800 FABIOLA  OSPINA BRAVO</t>
  </si>
  <si>
    <t>3160002690</t>
  </si>
  <si>
    <t>1902356330</t>
  </si>
  <si>
    <t>HU880342</t>
  </si>
  <si>
    <t>76147610352 EDWIN ALEJANDRO GARCIA OSORNO</t>
  </si>
  <si>
    <t>1902356335</t>
  </si>
  <si>
    <t>HU900698</t>
  </si>
  <si>
    <t>76364055170 LUIS ENRIQUE CASTRO FAJARDO</t>
  </si>
  <si>
    <t>3171138743</t>
  </si>
  <si>
    <t>1902374770</t>
  </si>
  <si>
    <t>MPS VAL 420</t>
  </si>
  <si>
    <t>valle</t>
  </si>
  <si>
    <t>2000109289</t>
  </si>
  <si>
    <t>SIM29819</t>
  </si>
  <si>
    <t>2000123027</t>
  </si>
  <si>
    <t>54001089360 RAQUEL RAMIREZ</t>
  </si>
  <si>
    <t>3061003141</t>
  </si>
  <si>
    <t>1902385794</t>
  </si>
  <si>
    <t>HU902758</t>
  </si>
  <si>
    <t>54874390853 NAYALY HERRERA OBERTO</t>
  </si>
  <si>
    <t>3161124552</t>
  </si>
  <si>
    <t>1902370696</t>
  </si>
  <si>
    <t>MPS NOR 418</t>
  </si>
  <si>
    <t>norte de santander</t>
  </si>
  <si>
    <t>2000109287</t>
  </si>
  <si>
    <t>HU885731</t>
  </si>
  <si>
    <t>2000123663</t>
  </si>
  <si>
    <t>68720001291 YULI MARCELA MATEUS TOLOZA</t>
  </si>
  <si>
    <t>3061002901</t>
  </si>
  <si>
    <t>1902409627</t>
  </si>
  <si>
    <t>HU887188</t>
  </si>
  <si>
    <t>1902409628</t>
  </si>
  <si>
    <t>HU887636</t>
  </si>
  <si>
    <t>1902409629</t>
  </si>
  <si>
    <t>MPS SAN 419</t>
  </si>
  <si>
    <t>2000109288</t>
  </si>
  <si>
    <t>HU890750</t>
  </si>
  <si>
    <t>2000126185</t>
  </si>
  <si>
    <t>05604515696 HELEEN VANESA MONTOYA HENAO</t>
  </si>
  <si>
    <t>3060733851</t>
  </si>
  <si>
    <t>1902469452</t>
  </si>
  <si>
    <t>HU892895</t>
  </si>
  <si>
    <t>05604516939 SANDRA MILENA HENAO ACHURY</t>
  </si>
  <si>
    <t>1902469456</t>
  </si>
  <si>
    <t>HU900514</t>
  </si>
  <si>
    <t>3161123048</t>
  </si>
  <si>
    <t>1902469172</t>
  </si>
  <si>
    <t>MPS ANT 415</t>
  </si>
  <si>
    <t>2000109284</t>
  </si>
  <si>
    <t>HU906817</t>
  </si>
  <si>
    <t>2000137602</t>
  </si>
  <si>
    <t>13430073486 MIGUEL ANTONIO GUTIERREZ AGUAS</t>
  </si>
  <si>
    <t>4081834739</t>
  </si>
  <si>
    <t>1902592057</t>
  </si>
  <si>
    <t>MPS BOL 716</t>
  </si>
  <si>
    <t>EVENTO MAY_2019</t>
  </si>
  <si>
    <t>bolivar</t>
  </si>
  <si>
    <t>2000124856</t>
  </si>
  <si>
    <t>HU910468</t>
  </si>
  <si>
    <t>2000137871</t>
  </si>
  <si>
    <t>54405305322 JESUS URBINA SANDOVAL</t>
  </si>
  <si>
    <t>4081837339</t>
  </si>
  <si>
    <t>1902496390</t>
  </si>
  <si>
    <t>MPS NOR 718</t>
  </si>
  <si>
    <t>2000124858</t>
  </si>
  <si>
    <t>HU911940</t>
  </si>
  <si>
    <t>2000138084</t>
  </si>
  <si>
    <t>15401018752 LUIS DANIEL COTRINA GUARIN</t>
  </si>
  <si>
    <t>4081840183</t>
  </si>
  <si>
    <t>1902588672</t>
  </si>
  <si>
    <t>HU906622</t>
  </si>
  <si>
    <t>15238108902 ANDERSON  GUERRERO VANEGAS</t>
  </si>
  <si>
    <t>1902588680</t>
  </si>
  <si>
    <t>HU907303</t>
  </si>
  <si>
    <t>1902588686</t>
  </si>
  <si>
    <t>LZQ18900</t>
  </si>
  <si>
    <t>15531109079 CORONA  GONZALEZ SUAREZ</t>
  </si>
  <si>
    <t>1902588692</t>
  </si>
  <si>
    <t>HU912027</t>
  </si>
  <si>
    <t>ABONO FE HU912027 15531109079 CORONA  GONZALEZ SUA</t>
  </si>
  <si>
    <t>4081848856</t>
  </si>
  <si>
    <t>AB</t>
  </si>
  <si>
    <t>104301803</t>
  </si>
  <si>
    <t>SALDO PTE X LEGALIZAR EVENTO ABR_2019</t>
  </si>
  <si>
    <t>2000138085</t>
  </si>
  <si>
    <t>SALDO FE HU912027 15531109079 CORONA  GONZALEZ SUA</t>
  </si>
  <si>
    <t>2000167475</t>
  </si>
  <si>
    <t>ACEPTA EPS GLOS FE HU885140 17/05/19 C</t>
  </si>
  <si>
    <t>GL-15068336113</t>
  </si>
  <si>
    <t>104424437</t>
  </si>
  <si>
    <t>ACEPTA EPS GLOS FE HU911940 17/05/19 C</t>
  </si>
  <si>
    <t>GL-15068336830</t>
  </si>
  <si>
    <t>104424440</t>
  </si>
  <si>
    <t>ACEPTA EPS GLOS FE HU907303 17/05/19 C</t>
  </si>
  <si>
    <t>GL-15068336831</t>
  </si>
  <si>
    <t>104424436</t>
  </si>
  <si>
    <t>2000237228</t>
  </si>
  <si>
    <t>ABONO 68320000266 ANDREA PATRICIA CUBIDES FONSECA</t>
  </si>
  <si>
    <t>10101603649</t>
  </si>
  <si>
    <t>1903636597</t>
  </si>
  <si>
    <t>HU921605</t>
  </si>
  <si>
    <t>6041152005</t>
  </si>
  <si>
    <t>1903041786</t>
  </si>
  <si>
    <t>HU935161</t>
  </si>
  <si>
    <t>25754130739 YENNY FABIOLA MORENO CARREÑO</t>
  </si>
  <si>
    <t>7161421812</t>
  </si>
  <si>
    <t>1903040504</t>
  </si>
  <si>
    <t>HU931277</t>
  </si>
  <si>
    <t>7161424218</t>
  </si>
  <si>
    <t>1903040530</t>
  </si>
  <si>
    <t>HU946126</t>
  </si>
  <si>
    <t>25754131527 JESSICA YINETH ROMERO MORATO</t>
  </si>
  <si>
    <t>81511165110</t>
  </si>
  <si>
    <t>1903374129</t>
  </si>
  <si>
    <t>MPS BOY 717</t>
  </si>
  <si>
    <t>2000124857</t>
  </si>
  <si>
    <t>HU905709</t>
  </si>
  <si>
    <t>2000169390</t>
  </si>
  <si>
    <t>68271374620 JHANA FLOREZ TELLEZ</t>
  </si>
  <si>
    <t>4081838588</t>
  </si>
  <si>
    <t>1902568751</t>
  </si>
  <si>
    <t>HU916991</t>
  </si>
  <si>
    <t>ABONO COMP PAGO MAY 2019</t>
  </si>
  <si>
    <t>6040856572</t>
  </si>
  <si>
    <t>1902832897</t>
  </si>
  <si>
    <t>MPS SAN 719</t>
  </si>
  <si>
    <t>2000124859</t>
  </si>
  <si>
    <t>HU940764</t>
  </si>
  <si>
    <t>2000188679</t>
  </si>
  <si>
    <t>76054522655 MARYI USMA GIRALDO</t>
  </si>
  <si>
    <t>8081427744</t>
  </si>
  <si>
    <t>1903199928</t>
  </si>
  <si>
    <t>HU942012</t>
  </si>
  <si>
    <t>1903199931</t>
  </si>
  <si>
    <t>MPS VAL-625</t>
  </si>
  <si>
    <t>EVENTO SEP_2019</t>
  </si>
  <si>
    <t>2000186928</t>
  </si>
  <si>
    <t>920472.</t>
  </si>
  <si>
    <t>HU920472.</t>
  </si>
  <si>
    <t>2000189040</t>
  </si>
  <si>
    <t>ABONO COMP PAGO SEP 2019</t>
  </si>
  <si>
    <t>6041151064</t>
  </si>
  <si>
    <t>1902969924</t>
  </si>
  <si>
    <t>MPS SAN-624</t>
  </si>
  <si>
    <t>2000186927</t>
  </si>
  <si>
    <t>HU937286</t>
  </si>
  <si>
    <t>2000198778</t>
  </si>
  <si>
    <t>08675534375 ORIANNA COROMOTO SUAREZ FLORES</t>
  </si>
  <si>
    <t>7161030075</t>
  </si>
  <si>
    <t>1903058164</t>
  </si>
  <si>
    <t>HU946634</t>
  </si>
  <si>
    <t>2000204879</t>
  </si>
  <si>
    <t>abono-08675534375 ORIANNA COROMOTO SUAREZ FLORES</t>
  </si>
  <si>
    <t>8120834606</t>
  </si>
  <si>
    <t>1903351222</t>
  </si>
  <si>
    <t>MPS ATL-623</t>
  </si>
  <si>
    <t>atlantico</t>
  </si>
  <si>
    <t>2000186926</t>
  </si>
  <si>
    <t>HU914847</t>
  </si>
  <si>
    <t>2000204869</t>
  </si>
  <si>
    <t>05604311998 LUZ MARY QUIROS</t>
  </si>
  <si>
    <t>6041146681</t>
  </si>
  <si>
    <t>1902983231</t>
  </si>
  <si>
    <t>HU916342</t>
  </si>
  <si>
    <t>05604311999 DIEGO FERNEY ALVAREZ PARRA</t>
  </si>
  <si>
    <t>6041148968</t>
  </si>
  <si>
    <t>1902983239</t>
  </si>
  <si>
    <t>LZQ19629</t>
  </si>
  <si>
    <t>05120415153 BRILLIT XIMENA RODRIGUEZ</t>
  </si>
  <si>
    <t>8151116511</t>
  </si>
  <si>
    <t>1903330443</t>
  </si>
  <si>
    <t>LZQ19751</t>
  </si>
  <si>
    <t>ABONO FACTURA LZQ19751 E.S.E. HOSPITAL EL SALVADOR</t>
  </si>
  <si>
    <t>1903330447</t>
  </si>
  <si>
    <t>MPS ANT-622</t>
  </si>
  <si>
    <t>2000186925</t>
  </si>
  <si>
    <t>2000216617</t>
  </si>
  <si>
    <t>76364225210 LUIS GODOY SIERRA</t>
  </si>
  <si>
    <t>9091549497</t>
  </si>
  <si>
    <t>1903267192</t>
  </si>
  <si>
    <t>HU955313</t>
  </si>
  <si>
    <t>9091612308</t>
  </si>
  <si>
    <t>1903263744</t>
  </si>
  <si>
    <t>HU953544</t>
  </si>
  <si>
    <t>76364053202 ANGIE MORCILLO OSPINA</t>
  </si>
  <si>
    <t>1903263748</t>
  </si>
  <si>
    <t>HU951599</t>
  </si>
  <si>
    <t>1903263751</t>
  </si>
  <si>
    <t>HU948133</t>
  </si>
  <si>
    <t>76364603478 DANIELA ZUÑIGA ROJAS</t>
  </si>
  <si>
    <t>1903263754</t>
  </si>
  <si>
    <t>57975735 VAL-573</t>
  </si>
  <si>
    <t>EVENTO OCT_2019</t>
  </si>
  <si>
    <t>2000208260</t>
  </si>
  <si>
    <t>HU918591</t>
  </si>
  <si>
    <t>2000235057</t>
  </si>
  <si>
    <t>76054522655 MARYI LEANDRA USMA GIRALDO</t>
  </si>
  <si>
    <t>1902832889</t>
  </si>
  <si>
    <t>HU920339</t>
  </si>
  <si>
    <t>76001036132 BRIGITTE JULIANA BURBANO CARDONA</t>
  </si>
  <si>
    <t>1902832892</t>
  </si>
  <si>
    <t>SALDO COMP PAGO MAY 2019</t>
  </si>
  <si>
    <t>SIM33852</t>
  </si>
  <si>
    <t>76895653921 ANGIE PAULINA BRICEÑO VEGA</t>
  </si>
  <si>
    <t>7151814891</t>
  </si>
  <si>
    <t>1903000868</t>
  </si>
  <si>
    <t>HU923208</t>
  </si>
  <si>
    <t>76001018454 IRENE  MOSQUERA GOMEZ</t>
  </si>
  <si>
    <t>1903000875</t>
  </si>
  <si>
    <t>HU926118</t>
  </si>
  <si>
    <t>1903000877</t>
  </si>
  <si>
    <t>HU927335</t>
  </si>
  <si>
    <t>76001036132 BRIGITTE BURBANO CARDONA</t>
  </si>
  <si>
    <t>1903000884</t>
  </si>
  <si>
    <t>HU929115</t>
  </si>
  <si>
    <t>COMPENSACIÓN HU929115 PAGO NOV 2019</t>
  </si>
  <si>
    <t>1903580926</t>
  </si>
  <si>
    <t>MPS VAL-997</t>
  </si>
  <si>
    <t>EVENTO NOV_2019</t>
  </si>
  <si>
    <t>2000225613</t>
  </si>
  <si>
    <t>HU950736</t>
  </si>
  <si>
    <t>2000262935</t>
  </si>
  <si>
    <t>15480038082 JHON GILBERTO MALDONADO BRICEÑO</t>
  </si>
  <si>
    <t>9100757887</t>
  </si>
  <si>
    <t>1903501971</t>
  </si>
  <si>
    <t>SIM36192</t>
  </si>
  <si>
    <t>15531099979 JULIA ISABEL CAÑON DE CASTRO</t>
  </si>
  <si>
    <t>1903501973</t>
  </si>
  <si>
    <t>57975735 BOY-572</t>
  </si>
  <si>
    <t>2000208259</t>
  </si>
  <si>
    <t>2000279759</t>
  </si>
  <si>
    <t>SALDO HU929115 PAGO NOV 2019</t>
  </si>
  <si>
    <t>HU929218</t>
  </si>
  <si>
    <t>COMPENSACIÓN HU929218 PAGO FEB 2020</t>
  </si>
  <si>
    <t>1904238029</t>
  </si>
  <si>
    <t>65550681 VAL-561</t>
  </si>
  <si>
    <t>EVENTO FEB_2020</t>
  </si>
  <si>
    <t>2000279224</t>
  </si>
  <si>
    <t>2000280565</t>
  </si>
  <si>
    <t>20200228</t>
  </si>
  <si>
    <t>1904280373</t>
  </si>
  <si>
    <t>65550681 ANT-560</t>
  </si>
  <si>
    <t>2000279223</t>
  </si>
  <si>
    <t>2000283145</t>
  </si>
  <si>
    <t>COMPENSACIÓN HU929218 PAGO MARZO 2020</t>
  </si>
  <si>
    <t>1904325735</t>
  </si>
  <si>
    <t>MPS VAL-1439</t>
  </si>
  <si>
    <t>EVENTO MAR_2020</t>
  </si>
  <si>
    <t>2000282448</t>
  </si>
  <si>
    <t>HU920472</t>
  </si>
  <si>
    <t>2000283448</t>
  </si>
  <si>
    <t>ABONO COMP PAGO MAR 2020</t>
  </si>
  <si>
    <t>1904333160</t>
  </si>
  <si>
    <t>MPS SAN-1234</t>
  </si>
  <si>
    <t>2000282243</t>
  </si>
  <si>
    <t>HU981623</t>
  </si>
  <si>
    <t>2000289416</t>
  </si>
  <si>
    <t>54003335356 ALVARO PACHECO</t>
  </si>
  <si>
    <t>2100933977</t>
  </si>
  <si>
    <t>1904386198</t>
  </si>
  <si>
    <t>HU983314</t>
  </si>
  <si>
    <t>54003335356 ALVARO PACHECO (ABONO MAR/20)</t>
  </si>
  <si>
    <t>1904386206</t>
  </si>
  <si>
    <t>HU919296</t>
  </si>
  <si>
    <t>54874390853 NAYALY JOHANNA HERRERA OBERTO</t>
  </si>
  <si>
    <t>6041149641</t>
  </si>
  <si>
    <t>1902830733</t>
  </si>
  <si>
    <t>MPS NOR-1063</t>
  </si>
  <si>
    <t>2000282072</t>
  </si>
  <si>
    <t>HU975905</t>
  </si>
  <si>
    <t>2000289459</t>
  </si>
  <si>
    <t>15480042550 BELLANITH SUAREZ</t>
  </si>
  <si>
    <t>12061435374</t>
  </si>
  <si>
    <t>1903853541</t>
  </si>
  <si>
    <t>SIM37150</t>
  </si>
  <si>
    <t>ABONO 15442150087 CRISTIAN MONROY</t>
  </si>
  <si>
    <t>12061438532</t>
  </si>
  <si>
    <t>1903820380</t>
  </si>
  <si>
    <t>MPS BOY-573</t>
  </si>
  <si>
    <t>2000281581</t>
  </si>
  <si>
    <t>HU933049</t>
  </si>
  <si>
    <t>2000299180</t>
  </si>
  <si>
    <t>COMPENSACIÓN HU933049 PAGO ABRIL 2020</t>
  </si>
  <si>
    <t>7151807040</t>
  </si>
  <si>
    <t>1904431665</t>
  </si>
  <si>
    <t>SALDO HU929218 PAGO MARZO 2020</t>
  </si>
  <si>
    <t>MPS VAL-497</t>
  </si>
  <si>
    <t>EVENTO ABR_2020</t>
  </si>
  <si>
    <t>2000298398</t>
  </si>
  <si>
    <t>HU983595</t>
  </si>
  <si>
    <t>2000317825</t>
  </si>
  <si>
    <t>ABONO 25754130739 YENNY MORENO</t>
  </si>
  <si>
    <t>2041547816</t>
  </si>
  <si>
    <t>1904347896</t>
  </si>
  <si>
    <t>MPS CUN-804</t>
  </si>
  <si>
    <t>cundinamarca</t>
  </si>
  <si>
    <t>2000281812</t>
  </si>
  <si>
    <t>2000327475</t>
  </si>
  <si>
    <t>SALDO 68320000266 ANDREA PATRICIA CUBIDES FONSECA</t>
  </si>
  <si>
    <t>HU948241</t>
  </si>
  <si>
    <t>68895042533 MAURICIO  SERRANO RODRIGUEZ</t>
  </si>
  <si>
    <t>10101607196</t>
  </si>
  <si>
    <t>1903649828</t>
  </si>
  <si>
    <t>HU959314</t>
  </si>
  <si>
    <t>68001063366 INGRID  TILLES PANA</t>
  </si>
  <si>
    <t>10101615821</t>
  </si>
  <si>
    <t>1903638047</t>
  </si>
  <si>
    <t>HU955436</t>
  </si>
  <si>
    <t>68755034179 EDINSSON  RUEDA</t>
  </si>
  <si>
    <t>1903638052</t>
  </si>
  <si>
    <t>HU955632</t>
  </si>
  <si>
    <t>1903638055</t>
  </si>
  <si>
    <t>HU956301</t>
  </si>
  <si>
    <t>1903638060</t>
  </si>
  <si>
    <t>HU962152</t>
  </si>
  <si>
    <t>1903638063</t>
  </si>
  <si>
    <t>HU962067</t>
  </si>
  <si>
    <t>10101739235</t>
  </si>
  <si>
    <t>1903524632</t>
  </si>
  <si>
    <t>HU960196</t>
  </si>
  <si>
    <t>76364053202 ANGIE ESTEFANIA MORCILLO OSPINA</t>
  </si>
  <si>
    <t>1903524640</t>
  </si>
  <si>
    <t>SUS20975</t>
  </si>
  <si>
    <t>47692087994 JORGE DANIEL GARZON NIETO</t>
  </si>
  <si>
    <t>10151646181</t>
  </si>
  <si>
    <t>1903509911</t>
  </si>
  <si>
    <t>HU977720</t>
  </si>
  <si>
    <t>05736316850 DORA GONZALEZ</t>
  </si>
  <si>
    <t>1021512520</t>
  </si>
  <si>
    <t>1904037844</t>
  </si>
  <si>
    <t>HU957754</t>
  </si>
  <si>
    <t>15646088282 JUAN SEBASTIAN VARGAS GIL</t>
  </si>
  <si>
    <t>11011915327</t>
  </si>
  <si>
    <t>1903753925</t>
  </si>
  <si>
    <t>HU983919</t>
  </si>
  <si>
    <t>25754144592 RUBYS MOGOLLON</t>
  </si>
  <si>
    <t>1151047815</t>
  </si>
  <si>
    <t>1904206905</t>
  </si>
  <si>
    <t>HU971650</t>
  </si>
  <si>
    <t>15238092463 SUSEN VARGAS</t>
  </si>
  <si>
    <t>1903853515</t>
  </si>
  <si>
    <t>HU972344</t>
  </si>
  <si>
    <t>15176106200 FREDY CASTELLANOS</t>
  </si>
  <si>
    <t>1903853528</t>
  </si>
  <si>
    <t>SALDO 15442150087 CRISTIAN MONROY</t>
  </si>
  <si>
    <t>HU970841</t>
  </si>
  <si>
    <t>1903820402</t>
  </si>
  <si>
    <t>15646001207 JAVIER MATAMOROS</t>
  </si>
  <si>
    <t>12061439739</t>
  </si>
  <si>
    <t>1903854781</t>
  </si>
  <si>
    <t>15531099979 JULIA CAÑON</t>
  </si>
  <si>
    <t>12061447915</t>
  </si>
  <si>
    <t>1903916159</t>
  </si>
  <si>
    <t>HU969115</t>
  </si>
  <si>
    <t>68001063366 INGRID TILLES</t>
  </si>
  <si>
    <t>12100854528</t>
  </si>
  <si>
    <t>1903942983</t>
  </si>
  <si>
    <t>HU969542</t>
  </si>
  <si>
    <t>68276035343 JOSE ARAGON</t>
  </si>
  <si>
    <t>1903942991</t>
  </si>
  <si>
    <t>05120360018 FLOR RODRIGUEZ</t>
  </si>
  <si>
    <t>12100955473</t>
  </si>
  <si>
    <t>1904074702</t>
  </si>
  <si>
    <t>25754145679 NICOLAZA NARVAEZ</t>
  </si>
  <si>
    <t>12100956626</t>
  </si>
  <si>
    <t>1904112120</t>
  </si>
  <si>
    <t>HU964232</t>
  </si>
  <si>
    <t>25754131527 JESSICA ROMERO</t>
  </si>
  <si>
    <t>12100957228</t>
  </si>
  <si>
    <t>1904112115</t>
  </si>
  <si>
    <t>HU964296</t>
  </si>
  <si>
    <t>25754130739 YENNY MORENO</t>
  </si>
  <si>
    <t>1904112119</t>
  </si>
  <si>
    <t>HU975097</t>
  </si>
  <si>
    <t>25754141694 JORGE FARIAS</t>
  </si>
  <si>
    <t>12100958391</t>
  </si>
  <si>
    <t>1904112122</t>
  </si>
  <si>
    <t>SALDO FACTURA LZQ19751 E.S.E. HOSPITAL EL SALVADOR</t>
  </si>
  <si>
    <t>20190901</t>
  </si>
  <si>
    <t>76364255490 NICOLL MONTOYA</t>
  </si>
  <si>
    <t>2020827237</t>
  </si>
  <si>
    <t>1904394271</t>
  </si>
  <si>
    <t>1904394282</t>
  </si>
  <si>
    <t>76364053202 ANGIE MORCILLO</t>
  </si>
  <si>
    <t>1904394293</t>
  </si>
  <si>
    <t>HU984529</t>
  </si>
  <si>
    <t>15480000341 LUIS PRIETO</t>
  </si>
  <si>
    <t>2030913880</t>
  </si>
  <si>
    <t>1904325820</t>
  </si>
  <si>
    <t>HU983898</t>
  </si>
  <si>
    <t>15185085544 FRANCISCO VELASCO</t>
  </si>
  <si>
    <t>1904325824</t>
  </si>
  <si>
    <t>SIM38891</t>
  </si>
  <si>
    <t>15442100046 JOSE ROBAYO</t>
  </si>
  <si>
    <t>1904325828</t>
  </si>
  <si>
    <t>LZQ20813</t>
  </si>
  <si>
    <t>15176093130 LUIS SANCHEZ</t>
  </si>
  <si>
    <t>1904325830</t>
  </si>
  <si>
    <t>HU984353</t>
  </si>
  <si>
    <t>68271130738 HEIMAR CORTES</t>
  </si>
  <si>
    <t>2031137717</t>
  </si>
  <si>
    <t>1904221078</t>
  </si>
  <si>
    <t>SALDO 25754130739 YENNY MORENO</t>
  </si>
  <si>
    <t>54003335356 ALVARO PACHECO (SALDO MAR/20)</t>
  </si>
  <si>
    <t>HU989034</t>
  </si>
  <si>
    <t>76364268798 SHARON BRAND</t>
  </si>
  <si>
    <t>3011121588</t>
  </si>
  <si>
    <t>1904420774</t>
  </si>
  <si>
    <t>HU990038</t>
  </si>
  <si>
    <t>76364225022 ISAMAR CRUZ</t>
  </si>
  <si>
    <t>1904420803</t>
  </si>
  <si>
    <t>68217246087 LUIS DIAZ</t>
  </si>
  <si>
    <t>3020909132</t>
  </si>
  <si>
    <t>1904384356</t>
  </si>
  <si>
    <t>HU990358</t>
  </si>
  <si>
    <t>68745368374 SANDRA PEÑA</t>
  </si>
  <si>
    <t>3020910336</t>
  </si>
  <si>
    <t>1904370938</t>
  </si>
  <si>
    <t>76001134965 LIZETH MONCADA</t>
  </si>
  <si>
    <t>3031027179</t>
  </si>
  <si>
    <t>1904508047</t>
  </si>
  <si>
    <t>68780354611 GERSON OSWALDO GUERRERO OVIEDO</t>
  </si>
  <si>
    <t>SALDO COMP PAGO MAR 2020</t>
  </si>
  <si>
    <t>HU933603</t>
  </si>
  <si>
    <t>76364053200 YEFERSON ALEXANDER CASTILLO OSPINA</t>
  </si>
  <si>
    <t>1903014634</t>
  </si>
  <si>
    <t>SALDO HU933049 PAGO ABRIL 2020</t>
  </si>
  <si>
    <t>ACEPTACION FINAL GLOSA GL-76116380290</t>
  </si>
  <si>
    <t>105057096</t>
  </si>
  <si>
    <t>HU935804</t>
  </si>
  <si>
    <t>20400882524 EMANUEL JOSEPH JACOME DELGADO</t>
  </si>
  <si>
    <t>7161019107</t>
  </si>
  <si>
    <t>1903040055</t>
  </si>
  <si>
    <t>HU927943</t>
  </si>
  <si>
    <t>4700100994703 LUIS ALCIDES COTES AMAYA</t>
  </si>
  <si>
    <t>7161032562</t>
  </si>
  <si>
    <t>1903010363</t>
  </si>
  <si>
    <t>HU932819</t>
  </si>
  <si>
    <t>68020256536 DIANA MARCELA ESCAMILLA BELLO</t>
  </si>
  <si>
    <t>7161050071</t>
  </si>
  <si>
    <t>1903056305</t>
  </si>
  <si>
    <t>HU935603</t>
  </si>
  <si>
    <t>68217382661 JUAN PABLO VELASCO CHACON</t>
  </si>
  <si>
    <t>7161111671</t>
  </si>
  <si>
    <t>1903052858</t>
  </si>
  <si>
    <t>HU930350</t>
  </si>
  <si>
    <t>68001063366 INGRID TILLES PANA</t>
  </si>
  <si>
    <t>7161113020</t>
  </si>
  <si>
    <t>1903075853</t>
  </si>
  <si>
    <t>HU922322</t>
  </si>
  <si>
    <t>68271397053 CAMPO ELIAS OSORIO</t>
  </si>
  <si>
    <t>1903075874</t>
  </si>
  <si>
    <t>HU945081</t>
  </si>
  <si>
    <t>68271255122 DIEGO PRIETO</t>
  </si>
  <si>
    <t>8120932572</t>
  </si>
  <si>
    <t>1903276881</t>
  </si>
  <si>
    <t>ACEPTA EPS GLOS FE HU905709 17/05/19 C</t>
  </si>
  <si>
    <t>GL-682173391725</t>
  </si>
  <si>
    <t>104424438</t>
  </si>
  <si>
    <t>ACEPTA EPS GLOS FE HU922322 17/10/19 C</t>
  </si>
  <si>
    <t>GL-689251637089</t>
  </si>
  <si>
    <t>105075943</t>
  </si>
  <si>
    <t>70497106 CUN-263</t>
  </si>
  <si>
    <t>EVENTO - DESENCAJE RESERVAS TECNICAS</t>
  </si>
  <si>
    <t>2000323107</t>
  </si>
  <si>
    <t>SIM40829</t>
  </si>
  <si>
    <t>2000331277</t>
  </si>
  <si>
    <t>COMPENSACIÓN SIM40829 PAGO MAYO 2020</t>
  </si>
  <si>
    <t>4081708405</t>
  </si>
  <si>
    <t>1904700569</t>
  </si>
  <si>
    <t>HU1004070</t>
  </si>
  <si>
    <t>68001473846 AMADEL CLAVIJO</t>
  </si>
  <si>
    <t>1904700571</t>
  </si>
  <si>
    <t>HU1001627</t>
  </si>
  <si>
    <t>76147617423 HEIDY AGUILAR</t>
  </si>
  <si>
    <t>4081719431</t>
  </si>
  <si>
    <t>1904662414</t>
  </si>
  <si>
    <t>HU1000490</t>
  </si>
  <si>
    <t>1904662415</t>
  </si>
  <si>
    <t>HU1000027</t>
  </si>
  <si>
    <t>76147625551 LUCIANA AGUILAR</t>
  </si>
  <si>
    <t>1904662416</t>
  </si>
  <si>
    <t>71465356 VAL-561</t>
  </si>
  <si>
    <t>EVENTO COMPENSACION MAYO CODIGO ESSC24 CARTERA MOV</t>
  </si>
  <si>
    <t>2000328072</t>
  </si>
  <si>
    <t>HU1006225</t>
  </si>
  <si>
    <t>2000354766</t>
  </si>
  <si>
    <t>ABONO FE HU1006225 15632177474 ELVIA NIÑO</t>
  </si>
  <si>
    <t>5111433768</t>
  </si>
  <si>
    <t>105272547</t>
  </si>
  <si>
    <t>SIM41173</t>
  </si>
  <si>
    <t>15531184855 MARIA MURCIA</t>
  </si>
  <si>
    <t>1904839353</t>
  </si>
  <si>
    <t>ACEPTA EPS GLOS FE HU946634 12/02/20 C</t>
  </si>
  <si>
    <t>GL-085555562931013</t>
  </si>
  <si>
    <t>105252950</t>
  </si>
  <si>
    <t>ACEPTA EPS GLOS FE HU970841 12/02/20 C</t>
  </si>
  <si>
    <t>GL-15068342902</t>
  </si>
  <si>
    <t>105252953</t>
  </si>
  <si>
    <t>73937475 BOY-16</t>
  </si>
  <si>
    <t>CARTERA SAP 17.07.2020</t>
  </si>
  <si>
    <t>2000348776</t>
  </si>
  <si>
    <t xml:space="preserve"> FUQ39190</t>
  </si>
  <si>
    <t>2000355576</t>
  </si>
  <si>
    <t>abono---08001109360 MARCELA FUENTES</t>
  </si>
  <si>
    <t>4081342760</t>
  </si>
  <si>
    <t>1904920163</t>
  </si>
  <si>
    <t>SALDO FE HU1006225 15632177474 ELVIA NIÑO</t>
  </si>
  <si>
    <t>73937475 ATL-15</t>
  </si>
  <si>
    <t>2000348775</t>
  </si>
  <si>
    <t>2000361835</t>
  </si>
  <si>
    <t>SALDO SIM40829 PAGO MAYO 2020</t>
  </si>
  <si>
    <t>HU998410</t>
  </si>
  <si>
    <t>ABONO COMP JUN 2020</t>
  </si>
  <si>
    <t>4131626822</t>
  </si>
  <si>
    <t>1904960171</t>
  </si>
  <si>
    <t>HU1006109</t>
  </si>
  <si>
    <t>68190175496 MARIA OSORIO</t>
  </si>
  <si>
    <t>5151632420</t>
  </si>
  <si>
    <t>1904881612</t>
  </si>
  <si>
    <t>71465356 SAN-472</t>
  </si>
  <si>
    <t>2000327983</t>
  </si>
  <si>
    <t>HU1005672</t>
  </si>
  <si>
    <t>2000375564</t>
  </si>
  <si>
    <t>54001505942 YARIZETH NIETO (ABONO SEP/20)</t>
  </si>
  <si>
    <t>5111113255</t>
  </si>
  <si>
    <t>105329373</t>
  </si>
  <si>
    <t>73937475 NOR-17</t>
  </si>
  <si>
    <t>2000348777</t>
  </si>
  <si>
    <t>HU1003060</t>
  </si>
  <si>
    <t>2000377484</t>
  </si>
  <si>
    <t>25307174183 INOCENCIA URBINA</t>
  </si>
  <si>
    <t>4081340993</t>
  </si>
  <si>
    <t>1904760619</t>
  </si>
  <si>
    <t>saldo-----08001109360 MARCELA FUENTES</t>
  </si>
  <si>
    <t>HU1001660.</t>
  </si>
  <si>
    <t>ABONO 15001171362 NAIDUD PASTRANA</t>
  </si>
  <si>
    <t>5151629452</t>
  </si>
  <si>
    <t>105331028</t>
  </si>
  <si>
    <t>72426193 CUN-79</t>
  </si>
  <si>
    <t>EVENTO JUN_2020 Cartera SAP 19.06.2020</t>
  </si>
  <si>
    <t>2000333759</t>
  </si>
  <si>
    <t>FEHU20698</t>
  </si>
  <si>
    <t>2000458713</t>
  </si>
  <si>
    <t>15442156739 LIZETH GOMEZ</t>
  </si>
  <si>
    <t>12090832794</t>
  </si>
  <si>
    <t>1905937066</t>
  </si>
  <si>
    <t>FEHU23925</t>
  </si>
  <si>
    <t>15442097308 DEIMY PULIDO</t>
  </si>
  <si>
    <t>1905937101</t>
  </si>
  <si>
    <t>FEHU19871</t>
  </si>
  <si>
    <t>15580000063 ANYI SAAVEDRA</t>
  </si>
  <si>
    <t>12091541067</t>
  </si>
  <si>
    <t>1905937150</t>
  </si>
  <si>
    <t>2000478083</t>
  </si>
  <si>
    <t>FEHU32484</t>
  </si>
  <si>
    <t>15480087938 ANGYE RODRIGUEZ</t>
  </si>
  <si>
    <t>1906091053</t>
  </si>
  <si>
    <t>FEHU29030</t>
  </si>
  <si>
    <t>SALDO FACT FEHU29030 47001139583 ANA RADA</t>
  </si>
  <si>
    <t>1906172196</t>
  </si>
  <si>
    <t>FEHU22177</t>
  </si>
  <si>
    <t>68572002602 ELVIRA VARGAS</t>
  </si>
  <si>
    <t>12090833832</t>
  </si>
  <si>
    <t>1905897309</t>
  </si>
  <si>
    <t>FEHU13075</t>
  </si>
  <si>
    <t>68271256666 JESBY ROJAS</t>
  </si>
  <si>
    <t>1905937126</t>
  </si>
  <si>
    <t>SALDO 15001171362 NAIDUD PASTRANA</t>
  </si>
  <si>
    <t>FEHU36423</t>
  </si>
  <si>
    <t>2000509805</t>
  </si>
  <si>
    <t>15480088095 LADY ALFONSO</t>
  </si>
  <si>
    <t>1906419860</t>
  </si>
  <si>
    <t>FEHU37134</t>
  </si>
  <si>
    <t>15480201097 MADDY ALFONSO</t>
  </si>
  <si>
    <t>1906419863</t>
  </si>
  <si>
    <t>MPS BOY-2654</t>
  </si>
  <si>
    <t>CARTERA EVENTO</t>
  </si>
  <si>
    <t>BOYACA</t>
  </si>
  <si>
    <t>2000440219</t>
  </si>
  <si>
    <t>FEHU12508</t>
  </si>
  <si>
    <t>2000461713</t>
  </si>
  <si>
    <t>ABONO FACTURA FEHU12508 E.S.E. HOSPITAL EL SALVADO</t>
  </si>
  <si>
    <t>20210224</t>
  </si>
  <si>
    <t>1906073272</t>
  </si>
  <si>
    <t>MPS ANT-2653</t>
  </si>
  <si>
    <t>ANTIOQUIA</t>
  </si>
  <si>
    <t>2000440218</t>
  </si>
  <si>
    <t>2000475671</t>
  </si>
  <si>
    <t>ABONO FACT FEHU29030 47001139583 ANA RADA</t>
  </si>
  <si>
    <t>20210228</t>
  </si>
  <si>
    <t>86746678 MAG-495</t>
  </si>
  <si>
    <t>ESSC24-EVENTO   SEGUNDO PROCESO FEBRERO</t>
  </si>
  <si>
    <t>MAGDALENA</t>
  </si>
  <si>
    <t>2000458238</t>
  </si>
  <si>
    <t>FEHU30380</t>
  </si>
  <si>
    <t>2000478071</t>
  </si>
  <si>
    <t>68406415264 NELLY HERNANDEZ</t>
  </si>
  <si>
    <t>1906091049</t>
  </si>
  <si>
    <t>FEHU18187</t>
  </si>
  <si>
    <t>68020421536 ERICK REYES</t>
  </si>
  <si>
    <t>12091545258</t>
  </si>
  <si>
    <t>1905897400</t>
  </si>
  <si>
    <t>FEHU37547</t>
  </si>
  <si>
    <t>68001488686 ANGEL TORRES</t>
  </si>
  <si>
    <t>2121205865</t>
  </si>
  <si>
    <t>1906205326</t>
  </si>
  <si>
    <t>SALDO COMP JUN 2020</t>
  </si>
  <si>
    <t>2000510821</t>
  </si>
  <si>
    <t>SALDO 15480088095 LADY ALFONSO</t>
  </si>
  <si>
    <t>FEHU40182</t>
  </si>
  <si>
    <t>SALDO 15580201331 ALAN SAAVEDRA</t>
  </si>
  <si>
    <t>2000510545</t>
  </si>
  <si>
    <t>SALDO SALDO SALDO ACEPTA EPS GLOS FE HU983314 26/</t>
  </si>
  <si>
    <t>GL-5492787313389</t>
  </si>
  <si>
    <t>2000510815</t>
  </si>
  <si>
    <t>MPS SAN-2656</t>
  </si>
  <si>
    <t>SANTANDER</t>
  </si>
  <si>
    <t>2000440221</t>
  </si>
  <si>
    <t>2000478077</t>
  </si>
  <si>
    <t>20228929945 SELENE ROJAS</t>
  </si>
  <si>
    <t>SALDO FACTURA FEHU12508 E.S.E. HOSPITAL EL SALVADO</t>
  </si>
  <si>
    <t>SALDO ACEPTA EPS GLOS FE HU983314 26/08/2020 C</t>
  </si>
  <si>
    <t>2000510645</t>
  </si>
  <si>
    <t>MPS CES-2655</t>
  </si>
  <si>
    <t>CESAR</t>
  </si>
  <si>
    <t>2000440220</t>
  </si>
  <si>
    <t>FEHU39498</t>
  </si>
  <si>
    <t>2000484509</t>
  </si>
  <si>
    <t>257543239 JHOELIS ALVAREZ</t>
  </si>
  <si>
    <t>2121207591</t>
  </si>
  <si>
    <t>1906317272</t>
  </si>
  <si>
    <t>MPS SAN-2529</t>
  </si>
  <si>
    <t>2000468310</t>
  </si>
  <si>
    <t>FEHU35957</t>
  </si>
  <si>
    <t>2000506290</t>
  </si>
  <si>
    <t>1906419834</t>
  </si>
  <si>
    <t>MPS SAN-2534</t>
  </si>
  <si>
    <t xml:space="preserve"> CARTERA EVENTO</t>
  </si>
  <si>
    <t>2000488264</t>
  </si>
  <si>
    <t>2000509735</t>
  </si>
  <si>
    <t>ACEPTA EPS GLOS FE HU983314 26/08/2020 C</t>
  </si>
  <si>
    <t>GL</t>
  </si>
  <si>
    <t>1906647268</t>
  </si>
  <si>
    <t>MPS NOR-2533</t>
  </si>
  <si>
    <t>NORTE DE SANTANDER</t>
  </si>
  <si>
    <t>2000488263</t>
  </si>
  <si>
    <t>2000509985</t>
  </si>
  <si>
    <t>15646086978 GUADALUPE LOPEZ</t>
  </si>
  <si>
    <t>ACEPTA EPS GLOS FE HU955765 26/08/2020 C</t>
  </si>
  <si>
    <t>GL-15068343040</t>
  </si>
  <si>
    <t>1906647247</t>
  </si>
  <si>
    <t>ACEPTA EPS GLOS FE HU984529 26/08/2020 C</t>
  </si>
  <si>
    <t>GL-155555566731730</t>
  </si>
  <si>
    <t>1906647253</t>
  </si>
  <si>
    <t>86746970 BOY-580</t>
  </si>
  <si>
    <t>ESS024-EVENTO</t>
  </si>
  <si>
    <t>2000458323</t>
  </si>
  <si>
    <t>FEHU39219</t>
  </si>
  <si>
    <t>2000510152</t>
  </si>
  <si>
    <t>15897109030 HAIDER MORENO</t>
  </si>
  <si>
    <t>1906419871</t>
  </si>
  <si>
    <t>MPS BOY-2526</t>
  </si>
  <si>
    <t>2000468307</t>
  </si>
  <si>
    <t>2000510320</t>
  </si>
  <si>
    <t>FEHU39507</t>
  </si>
  <si>
    <t>1906317273</t>
  </si>
  <si>
    <t>SALDO 257543239 JHOELIS ALVAREZ</t>
  </si>
  <si>
    <t>MPS CUN-2528</t>
  </si>
  <si>
    <t>CUNDINAMARCA</t>
  </si>
  <si>
    <t>2000468309</t>
  </si>
  <si>
    <t>15580201331 ALAN SAAVEDRA</t>
  </si>
  <si>
    <t>1906419875</t>
  </si>
  <si>
    <t>SALDO 15646086978 GUADALUPE LOPEZ</t>
  </si>
  <si>
    <t>SALDO 15897109030 HAIDER MORENO</t>
  </si>
  <si>
    <t>SALDO SALDO 15480088095 LADY ALFONSO</t>
  </si>
  <si>
    <t>MPS BOY-2532</t>
  </si>
  <si>
    <t>2000488262</t>
  </si>
  <si>
    <t>75214868 VAL-7</t>
  </si>
  <si>
    <t>EVENTO AGO_2020</t>
  </si>
  <si>
    <t>2000357848</t>
  </si>
  <si>
    <t>2000510822</t>
  </si>
  <si>
    <t>FEHU53853</t>
  </si>
  <si>
    <t>2000613700</t>
  </si>
  <si>
    <t>15480101662 SAMI FAJARDO</t>
  </si>
  <si>
    <t>6011139076</t>
  </si>
  <si>
    <t>1907782704</t>
  </si>
  <si>
    <t>FEHU71652</t>
  </si>
  <si>
    <t>15238096625 ANDRES MARINO</t>
  </si>
  <si>
    <t>7021438710</t>
  </si>
  <si>
    <t>1907862092</t>
  </si>
  <si>
    <t>FEHU72257</t>
  </si>
  <si>
    <t>15531099536 JULIANA PINEDA</t>
  </si>
  <si>
    <t>1907862344</t>
  </si>
  <si>
    <t>FEHU78019</t>
  </si>
  <si>
    <t>1907865040</t>
  </si>
  <si>
    <t>FEHU78020</t>
  </si>
  <si>
    <t>1907865179</t>
  </si>
  <si>
    <t>FEHU78559</t>
  </si>
  <si>
    <t>15442093818 JOSE GALEANO</t>
  </si>
  <si>
    <t>1907865345</t>
  </si>
  <si>
    <t>MPS BOY-2527</t>
  </si>
  <si>
    <t>2000468308</t>
  </si>
  <si>
    <t>FEHU59292</t>
  </si>
  <si>
    <t>2000580857</t>
  </si>
  <si>
    <t>47001495154 HIJO DE RADA</t>
  </si>
  <si>
    <t>6011215882</t>
  </si>
  <si>
    <t>1907231367</t>
  </si>
  <si>
    <t>MPS MAG-2623</t>
  </si>
  <si>
    <t>2000561861</t>
  </si>
  <si>
    <t>FEHU74774</t>
  </si>
  <si>
    <t>2000613713</t>
  </si>
  <si>
    <t>15646155414 EVILIO NOGUERA</t>
  </si>
  <si>
    <t>1907863948</t>
  </si>
  <si>
    <t>MPS BOY-2620</t>
  </si>
  <si>
    <t>2000561858</t>
  </si>
  <si>
    <t>FEHU77382</t>
  </si>
  <si>
    <t>2000615919</t>
  </si>
  <si>
    <t>08137545934 ROSA SARMIENTO</t>
  </si>
  <si>
    <t>1907864575</t>
  </si>
  <si>
    <t>MPS ATL-1590</t>
  </si>
  <si>
    <t>ATLANTICO</t>
  </si>
  <si>
    <t>2000589100</t>
  </si>
  <si>
    <t>FEHU45496</t>
  </si>
  <si>
    <t>2000632993</t>
  </si>
  <si>
    <t>3111040669</t>
  </si>
  <si>
    <t>1906692251</t>
  </si>
  <si>
    <t>FEHU64584</t>
  </si>
  <si>
    <t>68755033303 JIMMY NOVA</t>
  </si>
  <si>
    <t>1907436329</t>
  </si>
  <si>
    <t>FEHU65274</t>
  </si>
  <si>
    <t>1907436337</t>
  </si>
  <si>
    <t>MPS SAN-2625</t>
  </si>
  <si>
    <t>2000561863</t>
  </si>
  <si>
    <t>FEHU76558</t>
  </si>
  <si>
    <t>2000632996</t>
  </si>
  <si>
    <t>68001435443 DIANA PALENCIA</t>
  </si>
  <si>
    <t>1907864372</t>
  </si>
  <si>
    <t>FEHU77747</t>
  </si>
  <si>
    <t>1907864971</t>
  </si>
  <si>
    <t>SALDO 15442093818 JOSE GALEANO</t>
  </si>
  <si>
    <t>MPS SAN-2835</t>
  </si>
  <si>
    <t>2000590349</t>
  </si>
  <si>
    <t>FEHU51699</t>
  </si>
  <si>
    <t>2000635175</t>
  </si>
  <si>
    <t>76001640996 CARLOS CASTRO</t>
  </si>
  <si>
    <t>1907782657</t>
  </si>
  <si>
    <t>FEHU56576</t>
  </si>
  <si>
    <t>76001579137 JHON GONZALEZ</t>
  </si>
  <si>
    <t>1907782716</t>
  </si>
  <si>
    <t>MPS VAL-2626</t>
  </si>
  <si>
    <t>2000561864</t>
  </si>
  <si>
    <t>FEHU51927</t>
  </si>
  <si>
    <t>2000635181</t>
  </si>
  <si>
    <t>20400049402 YOLEIDIS MONTENEGRO</t>
  </si>
  <si>
    <t>1907782692</t>
  </si>
  <si>
    <t>MPS CES-2621</t>
  </si>
  <si>
    <t>2000561859</t>
  </si>
  <si>
    <t>FEHU52190</t>
  </si>
  <si>
    <t>2000635183</t>
  </si>
  <si>
    <t>1100117230 LEIDI GALINDO</t>
  </si>
  <si>
    <t>1907782698</t>
  </si>
  <si>
    <t>MPS BOG-2619</t>
  </si>
  <si>
    <t>BOGOTA</t>
  </si>
  <si>
    <t>2000561857</t>
  </si>
  <si>
    <t>FEHU55905</t>
  </si>
  <si>
    <t>2000635185</t>
  </si>
  <si>
    <t>25754145416 EDICSON RODRIGUEZ</t>
  </si>
  <si>
    <t>1907782709</t>
  </si>
  <si>
    <t>FEHU63182</t>
  </si>
  <si>
    <t>25754125561 LINA FONSECA</t>
  </si>
  <si>
    <t>1907748131</t>
  </si>
  <si>
    <t>MPS CUN-2622</t>
  </si>
  <si>
    <t>2000561860</t>
  </si>
  <si>
    <t>FEHU75493</t>
  </si>
  <si>
    <t>2000635188</t>
  </si>
  <si>
    <t>25269172602 JAVIER PEÑA</t>
  </si>
  <si>
    <t>1907864068</t>
  </si>
  <si>
    <t>MPS CUN-2252</t>
  </si>
  <si>
    <t>2000589764</t>
  </si>
  <si>
    <t>FEHU62418</t>
  </si>
  <si>
    <t>2000635191</t>
  </si>
  <si>
    <t>54810395665 INGRID SUAREZ</t>
  </si>
  <si>
    <t>1907198049</t>
  </si>
  <si>
    <t>MPS NOR-2624</t>
  </si>
  <si>
    <t>2000561862</t>
  </si>
  <si>
    <t>FEHU43706</t>
  </si>
  <si>
    <t>2000635195</t>
  </si>
  <si>
    <t>54001505942 YARIZETH NIETO</t>
  </si>
  <si>
    <t>1906692246</t>
  </si>
  <si>
    <t>FEHU46591</t>
  </si>
  <si>
    <t>54001308350 ENRIQUE BARRIOS</t>
  </si>
  <si>
    <t>1906692256</t>
  </si>
  <si>
    <t>FEHU70566</t>
  </si>
  <si>
    <t>54001398113 KELLY RODRIGUEZ</t>
  </si>
  <si>
    <t>1907862020</t>
  </si>
  <si>
    <t>MPS NOR-2618</t>
  </si>
  <si>
    <t>2000590131</t>
  </si>
  <si>
    <t>FEHU74975</t>
  </si>
  <si>
    <t>2000635196</t>
  </si>
  <si>
    <t>1907863987</t>
  </si>
  <si>
    <t>1360749 NOR 265</t>
  </si>
  <si>
    <t>EVENTO</t>
  </si>
  <si>
    <t>2000630813</t>
  </si>
  <si>
    <t>FEHU79599</t>
  </si>
  <si>
    <t>2000635203</t>
  </si>
  <si>
    <t>68689387555 SALOME AREVALO</t>
  </si>
  <si>
    <t>8051130571</t>
  </si>
  <si>
    <t>1907979988</t>
  </si>
  <si>
    <t>1360749 SAN 294</t>
  </si>
  <si>
    <t>2000630842</t>
  </si>
  <si>
    <t>2000635204</t>
  </si>
  <si>
    <t>SALDO 15646155414 EVILIO NOGUERA</t>
  </si>
  <si>
    <t>FEHU79762</t>
  </si>
  <si>
    <t>1907979991</t>
  </si>
  <si>
    <t>FEHU81199</t>
  </si>
  <si>
    <t>15480087048 VERONICA PALOMINO</t>
  </si>
  <si>
    <t>1907979993</t>
  </si>
  <si>
    <t>1360749 BOY 155</t>
  </si>
  <si>
    <t>2000630703</t>
  </si>
  <si>
    <t>FEHU51764</t>
  </si>
  <si>
    <t>2000635277</t>
  </si>
  <si>
    <t>68190363591 CLAUDIA YARCE</t>
  </si>
  <si>
    <t>1907782684</t>
  </si>
  <si>
    <t>SALDO 68755033303 JIMMY NOVA</t>
  </si>
  <si>
    <t>FEHU73038</t>
  </si>
  <si>
    <t>68276497065 KEILA FLOREZ</t>
  </si>
  <si>
    <t>1907863613</t>
  </si>
  <si>
    <t>FEHU75890</t>
  </si>
  <si>
    <t>1907864285</t>
  </si>
  <si>
    <t>FEHU76572</t>
  </si>
  <si>
    <t>1907864450</t>
  </si>
  <si>
    <t>FEHU76804</t>
  </si>
  <si>
    <t>1907864503</t>
  </si>
  <si>
    <t>FEHU77510</t>
  </si>
  <si>
    <t>54001410728 CRISTHIAN ARIAS</t>
  </si>
  <si>
    <t>1907864875</t>
  </si>
  <si>
    <t>SALDO 08137545934 ROSA SARMIENTO</t>
  </si>
  <si>
    <t>SALDO 68001435443 DIANA PALENCIA</t>
  </si>
  <si>
    <t>SALDO 25269172602 JAVIER PEÑA</t>
  </si>
  <si>
    <t>SALDO 54001398113 KELLY RODRIGUEZ</t>
  </si>
  <si>
    <t>SALDO 54810395665 INGRID SUAREZ</t>
  </si>
  <si>
    <t>FEHU86981</t>
  </si>
  <si>
    <t>15531105771 DIYER PINEDA</t>
  </si>
  <si>
    <t>1907980002</t>
  </si>
  <si>
    <t>FEHU87226</t>
  </si>
  <si>
    <t>15238093105 PEDRO CAÑON</t>
  </si>
  <si>
    <t>1907980009</t>
  </si>
  <si>
    <t>MPS BOY-1905</t>
  </si>
  <si>
    <t>2000589416</t>
  </si>
  <si>
    <t>2000674036</t>
  </si>
  <si>
    <t>SALDO 15238096625 ANDRES MARINO</t>
  </si>
  <si>
    <t>MPS MAG 2539</t>
  </si>
  <si>
    <t>ESS024 EVENTO</t>
  </si>
  <si>
    <t>2000662626</t>
  </si>
  <si>
    <t>2000701432</t>
  </si>
  <si>
    <t>SALDO 15531105771 DIYER PINEDA</t>
  </si>
  <si>
    <t>FEHU88543</t>
  </si>
  <si>
    <t>1908393361</t>
  </si>
  <si>
    <t>FEHU89717</t>
  </si>
  <si>
    <t>1908393375</t>
  </si>
  <si>
    <t>FEHU90360</t>
  </si>
  <si>
    <t>15681171302 DIANA CORTES</t>
  </si>
  <si>
    <t>1908393413</t>
  </si>
  <si>
    <t>FEHU90686</t>
  </si>
  <si>
    <t>1908393424</t>
  </si>
  <si>
    <t>FEHU93960</t>
  </si>
  <si>
    <t>1908393435</t>
  </si>
  <si>
    <t>MPS BOY 1924</t>
  </si>
  <si>
    <t>2000662009</t>
  </si>
  <si>
    <t>FEHU82619</t>
  </si>
  <si>
    <t>54001435937 MARYLIN ARENAS</t>
  </si>
  <si>
    <t>1907979997</t>
  </si>
  <si>
    <t>SALDO SALDO 15238096625 ANDRES MARINO</t>
  </si>
  <si>
    <t>FEHU87549</t>
  </si>
  <si>
    <t>68368000445 ANYI ROCHA</t>
  </si>
  <si>
    <t>1908393303</t>
  </si>
  <si>
    <t>1908393450</t>
  </si>
  <si>
    <t>MPS CUN 2335</t>
  </si>
  <si>
    <t>2000662421</t>
  </si>
  <si>
    <t>1908813029</t>
  </si>
  <si>
    <t>FEHU88312</t>
  </si>
  <si>
    <t>68271032624 ALEXANDER PINILLA</t>
  </si>
  <si>
    <t>1908393334</t>
  </si>
  <si>
    <t>FEHU90057</t>
  </si>
  <si>
    <t>68190239878 JOSE AGUDELO</t>
  </si>
  <si>
    <t>1908393391</t>
  </si>
  <si>
    <t>MPS SAN 3007</t>
  </si>
  <si>
    <t>2000663096</t>
  </si>
  <si>
    <t>FEHU88503</t>
  </si>
  <si>
    <t>2000750091</t>
  </si>
  <si>
    <t>20400353245 AIDEE GARCIA</t>
  </si>
  <si>
    <t>1908393350</t>
  </si>
  <si>
    <t>MPS CES 2134</t>
  </si>
  <si>
    <t>2000662219</t>
  </si>
  <si>
    <t>2000754942</t>
  </si>
  <si>
    <t>54405352839 IRENE CORTES</t>
  </si>
  <si>
    <t>54001375714 CARLINA ROPERO</t>
  </si>
  <si>
    <t>FEHU106301</t>
  </si>
  <si>
    <t>1909342956</t>
  </si>
  <si>
    <t>FEHU106307</t>
  </si>
  <si>
    <t>20001887871 RUBEN OCHOA</t>
  </si>
  <si>
    <t>1909342959</t>
  </si>
  <si>
    <t>FEHU107731</t>
  </si>
  <si>
    <t>68271087949 NELCY MURILLO</t>
  </si>
  <si>
    <t>1909342991</t>
  </si>
  <si>
    <t>FEHU110527</t>
  </si>
  <si>
    <t>1909343004</t>
  </si>
  <si>
    <t>FEHU111494</t>
  </si>
  <si>
    <t>1909343016</t>
  </si>
  <si>
    <t>110019409 FANI SINCHICO</t>
  </si>
  <si>
    <t>FEHU114289</t>
  </si>
  <si>
    <t>47551514365 YENIFER DIAZ</t>
  </si>
  <si>
    <t>1909343034</t>
  </si>
  <si>
    <t>FEHU114295</t>
  </si>
  <si>
    <t>05490548558 ELIAS LAZA</t>
  </si>
  <si>
    <t>1909343040</t>
  </si>
  <si>
    <t>MPS SAN-1971</t>
  </si>
  <si>
    <t>EVENTO URGENCIA</t>
  </si>
  <si>
    <t>2000747923</t>
  </si>
  <si>
    <t>FEHU97633</t>
  </si>
  <si>
    <t>76364057187 MARIA VIVEROS</t>
  </si>
  <si>
    <t>1908813095</t>
  </si>
  <si>
    <t>14748921-2110</t>
  </si>
  <si>
    <t>2000786964</t>
  </si>
  <si>
    <t>FEHU104569</t>
  </si>
  <si>
    <t>1908813054</t>
  </si>
  <si>
    <t>FEHU104726</t>
  </si>
  <si>
    <t>68377364927 MARIA ARIZA</t>
  </si>
  <si>
    <t>1908813058</t>
  </si>
  <si>
    <t>FEHU114768</t>
  </si>
  <si>
    <t>68271062793 ANA PARRA</t>
  </si>
  <si>
    <t>1909505772</t>
  </si>
  <si>
    <t>FEHU115483</t>
  </si>
  <si>
    <t>68377382838 ANYI PEÑA</t>
  </si>
  <si>
    <t>1909505777</t>
  </si>
  <si>
    <t>FEHU115911</t>
  </si>
  <si>
    <t>68271374620 JHANA FLOREZ</t>
  </si>
  <si>
    <t>1909505780</t>
  </si>
  <si>
    <t>FEHU120186</t>
  </si>
  <si>
    <t>68190418803 JUAN ORTIZ</t>
  </si>
  <si>
    <t>1909505844</t>
  </si>
  <si>
    <t>FEHU121720</t>
  </si>
  <si>
    <t>68190476427 DERLY VALBUENA</t>
  </si>
  <si>
    <t>1909505850</t>
  </si>
  <si>
    <t>FEHU122071</t>
  </si>
  <si>
    <t>1909508386</t>
  </si>
  <si>
    <t>FEHU124272</t>
  </si>
  <si>
    <t>68020400347 OSCAR BARRERA</t>
  </si>
  <si>
    <t>1909871780</t>
  </si>
  <si>
    <t>FEHU126883</t>
  </si>
  <si>
    <t>68368507941 IAN ARDILA</t>
  </si>
  <si>
    <t>1909871921</t>
  </si>
  <si>
    <t>FEHU128295</t>
  </si>
  <si>
    <t>1909871971</t>
  </si>
  <si>
    <t>FEHU129430</t>
  </si>
  <si>
    <t>1909872053</t>
  </si>
  <si>
    <t>FEHU131004</t>
  </si>
  <si>
    <t>68572258736 MARIO ARIZA</t>
  </si>
  <si>
    <t>1910046884</t>
  </si>
  <si>
    <t>FEHU131054</t>
  </si>
  <si>
    <t>1910046889</t>
  </si>
  <si>
    <t>FEHU131695</t>
  </si>
  <si>
    <t>68001197197 YESSICA FORERO</t>
  </si>
  <si>
    <t>1910046893</t>
  </si>
  <si>
    <t>68276540464 NELSON REY</t>
  </si>
  <si>
    <t>1910046909</t>
  </si>
  <si>
    <t>SALDO 68689387555 SALOME AREVALO</t>
  </si>
  <si>
    <t>14748921-2111</t>
  </si>
  <si>
    <t>2000786965</t>
  </si>
  <si>
    <t>FEHU101165</t>
  </si>
  <si>
    <t>15759095978 DAIRON ARCHILA</t>
  </si>
  <si>
    <t>1908813011</t>
  </si>
  <si>
    <t>FEHU104865</t>
  </si>
  <si>
    <t>1908813084</t>
  </si>
  <si>
    <t>FEHU97116</t>
  </si>
  <si>
    <t>1908813090</t>
  </si>
  <si>
    <t>FEHU116273</t>
  </si>
  <si>
    <t>15632177474 ELVIA NIÑO</t>
  </si>
  <si>
    <t>1909505785</t>
  </si>
  <si>
    <t>FEHU119344</t>
  </si>
  <si>
    <t>15442195770 JESUS MARTINEZ</t>
  </si>
  <si>
    <t>1909505819</t>
  </si>
  <si>
    <t>FEHU121782</t>
  </si>
  <si>
    <t>15401072551 LINA USME</t>
  </si>
  <si>
    <t>1909506295</t>
  </si>
  <si>
    <t>15580000602 JENNY MORENO</t>
  </si>
  <si>
    <t>1909508403</t>
  </si>
  <si>
    <t>SALDO 15238093105 PEDRO CAÑON</t>
  </si>
  <si>
    <t>MPS BOY 1265</t>
  </si>
  <si>
    <t>2000802743</t>
  </si>
  <si>
    <t>FEHU141250</t>
  </si>
  <si>
    <t>2000817512</t>
  </si>
  <si>
    <t>20400263193 LISDAILYS HERRERA</t>
  </si>
  <si>
    <t>3071157951</t>
  </si>
  <si>
    <t>1910072475</t>
  </si>
  <si>
    <t>FEHU141548</t>
  </si>
  <si>
    <t>20400345829 FREDY MIRANDA</t>
  </si>
  <si>
    <t>1910072483</t>
  </si>
  <si>
    <t>MPS CES 1329</t>
  </si>
  <si>
    <t>2000802807</t>
  </si>
  <si>
    <t>FEHU100973</t>
  </si>
  <si>
    <t>1908813008</t>
  </si>
  <si>
    <t>FEHU101628</t>
  </si>
  <si>
    <t>54874390894 NAIDELY CASTILLO</t>
  </si>
  <si>
    <t>1908813018</t>
  </si>
  <si>
    <t>MPS NOR 1357</t>
  </si>
  <si>
    <t>2000802835</t>
  </si>
  <si>
    <t>1909871393</t>
  </si>
  <si>
    <t>MPS VAL 1959</t>
  </si>
  <si>
    <t>2000803437</t>
  </si>
  <si>
    <t>FEHU143251</t>
  </si>
  <si>
    <t>2000817533</t>
  </si>
  <si>
    <t>3071158846</t>
  </si>
  <si>
    <t>1910141539</t>
  </si>
  <si>
    <t>MPS SAN 1927</t>
  </si>
  <si>
    <t>2000803405</t>
  </si>
  <si>
    <t>Num Factura</t>
  </si>
  <si>
    <t>Sub Factura</t>
  </si>
  <si>
    <t>Valor</t>
  </si>
  <si>
    <t>Sucursal</t>
  </si>
  <si>
    <t>Nit Prestador</t>
  </si>
  <si>
    <t>Nombre Prestador</t>
  </si>
  <si>
    <t>Cod Acreedor</t>
  </si>
  <si>
    <t>Nat Jur</t>
  </si>
  <si>
    <t>Total Factura</t>
  </si>
  <si>
    <t>Modalidad Contable</t>
  </si>
  <si>
    <t>NCredito</t>
  </si>
  <si>
    <t>Copago</t>
  </si>
  <si>
    <t>Fecha Factura</t>
  </si>
  <si>
    <t>Fecha Ingreso</t>
  </si>
  <si>
    <t>Fecha Egreso</t>
  </si>
  <si>
    <t>Fecha Auditoria</t>
  </si>
  <si>
    <t>Carnet</t>
  </si>
  <si>
    <t>Nombre Afiliado</t>
  </si>
  <si>
    <t>Orden</t>
  </si>
  <si>
    <t>Numero Autorizacion</t>
  </si>
  <si>
    <t>Valor Autorizacion</t>
  </si>
  <si>
    <t>Fecha Recibido</t>
  </si>
  <si>
    <t>Fecha_Rec Contable</t>
  </si>
  <si>
    <t>Ambito</t>
  </si>
  <si>
    <t>Auditada</t>
  </si>
  <si>
    <t>Verificada Auditada</t>
  </si>
  <si>
    <t>Usuario Verifica Auditada</t>
  </si>
  <si>
    <t>Num Doc SAP</t>
  </si>
  <si>
    <t>Remision</t>
  </si>
  <si>
    <t>Total Glosa</t>
  </si>
  <si>
    <t>Cod Glosa Inicial</t>
  </si>
  <si>
    <t>Valor Poss</t>
  </si>
  <si>
    <t>Valor No Poss</t>
  </si>
  <si>
    <t>Valor Tutela</t>
  </si>
  <si>
    <t>Valor CTC</t>
  </si>
  <si>
    <t>Alto Costo</t>
  </si>
  <si>
    <t>Py P</t>
  </si>
  <si>
    <t>Justificacion</t>
  </si>
  <si>
    <t>Codigo Barras</t>
  </si>
  <si>
    <t>Cuota Moderadora</t>
  </si>
  <si>
    <t>Plan Factura</t>
  </si>
  <si>
    <t>FEHU126379</t>
  </si>
  <si>
    <t>Norte de Santander</t>
  </si>
  <si>
    <t>899999147</t>
  </si>
  <si>
    <t xml:space="preserve">HOSPITAL EL SALVADOR UBATE </t>
  </si>
  <si>
    <t>787</t>
  </si>
  <si>
    <t>Privada</t>
  </si>
  <si>
    <t>54001383999</t>
  </si>
  <si>
    <t>CARLOS ENRIQUE BUITRAGO YARURO</t>
  </si>
  <si>
    <t>CO5400120011</t>
  </si>
  <si>
    <t>0</t>
  </si>
  <si>
    <t>Ambulatorio</t>
  </si>
  <si>
    <t>Si</t>
  </si>
  <si>
    <t>No</t>
  </si>
  <si>
    <t>2021139764</t>
  </si>
  <si>
    <t>Otra</t>
  </si>
  <si>
    <t>2202021139150363</t>
  </si>
  <si>
    <t>Prueba_Covid</t>
  </si>
  <si>
    <t>FEHU126671</t>
  </si>
  <si>
    <t>47189475564</t>
  </si>
  <si>
    <t>SAMUEL BENJAMIN MACHADO QUINTERO</t>
  </si>
  <si>
    <t>CO4718917011</t>
  </si>
  <si>
    <t>2202021139157941</t>
  </si>
  <si>
    <t>FEHU126884</t>
  </si>
  <si>
    <t>68368507941</t>
  </si>
  <si>
    <t>IAN SAMUEL ARDILA ROMERO</t>
  </si>
  <si>
    <t>CO6836820011</t>
  </si>
  <si>
    <t>2202021139167812</t>
  </si>
  <si>
    <t>FEHU128296</t>
  </si>
  <si>
    <t>68190239878</t>
  </si>
  <si>
    <t>JOSE ARMANDO AGUDELO BERRIO</t>
  </si>
  <si>
    <t>CO6819020011</t>
  </si>
  <si>
    <t>2202021139178128</t>
  </si>
  <si>
    <t>FEHU131005</t>
  </si>
  <si>
    <t>Santander</t>
  </si>
  <si>
    <t>68572258736</t>
  </si>
  <si>
    <t>MARIO ALEXANDER ARIZA ARDILA</t>
  </si>
  <si>
    <t>CO6857220011</t>
  </si>
  <si>
    <t>2011102409</t>
  </si>
  <si>
    <t>2202011102033437</t>
  </si>
  <si>
    <t>FEHU131055</t>
  </si>
  <si>
    <t>68190363591</t>
  </si>
  <si>
    <t>CLAUDIA LUBY YARCE MARTINEZ</t>
  </si>
  <si>
    <t>CO1575920011</t>
  </si>
  <si>
    <t>2202011102041693</t>
  </si>
  <si>
    <t>FEHU132798</t>
  </si>
  <si>
    <t>68276540464</t>
  </si>
  <si>
    <t>NELSON JAVIER REY GIL</t>
  </si>
  <si>
    <t>CO6827620011</t>
  </si>
  <si>
    <t>2202011102069581</t>
  </si>
  <si>
    <t>FEHU137628</t>
  </si>
  <si>
    <t>68001551870</t>
  </si>
  <si>
    <t>MIA SILVANA PALENCIA VALENCIA</t>
  </si>
  <si>
    <t>CO6800120011</t>
  </si>
  <si>
    <t>2202011102094027</t>
  </si>
  <si>
    <t>FEHU143252</t>
  </si>
  <si>
    <t>3011432140</t>
  </si>
  <si>
    <t>2203011432146986</t>
  </si>
  <si>
    <t>Boyaca</t>
  </si>
  <si>
    <t>15897107935</t>
  </si>
  <si>
    <t>WILSON JAVIER CRISTANCHO CABALLERO</t>
  </si>
  <si>
    <t>CO1589720011</t>
  </si>
  <si>
    <t>4051547283</t>
  </si>
  <si>
    <t>2204051547535586</t>
  </si>
  <si>
    <t>Valle</t>
  </si>
  <si>
    <t>76364656164</t>
  </si>
  <si>
    <t>MANYERLY  MUÑOZ AGUILAR</t>
  </si>
  <si>
    <t>CO7636420011</t>
  </si>
  <si>
    <t>4051549122</t>
  </si>
  <si>
    <t>2204051549088795</t>
  </si>
  <si>
    <t>15646086978</t>
  </si>
  <si>
    <t>GUADALUPE  LOPEZ CABRERA</t>
  </si>
  <si>
    <t>CO1564620011</t>
  </si>
  <si>
    <t>4051355795</t>
  </si>
  <si>
    <t>2204051355480913</t>
  </si>
  <si>
    <t>51EF30040F276C24</t>
  </si>
  <si>
    <t xml:space="preserve">   </t>
  </si>
  <si>
    <t>-1</t>
  </si>
  <si>
    <t>4011025822</t>
  </si>
  <si>
    <t>2204011025573437</t>
  </si>
  <si>
    <t>15646155414</t>
  </si>
  <si>
    <t>EVILIO ARNOLDO NOGUERA CONTRERAS</t>
  </si>
  <si>
    <t>2204011025580688</t>
  </si>
  <si>
    <t>25269172602</t>
  </si>
  <si>
    <t>JAVIER ALIRIO PEÑA RINCON</t>
  </si>
  <si>
    <t>CO2526920011</t>
  </si>
  <si>
    <t>2204011026008774</t>
  </si>
  <si>
    <t>68276497065</t>
  </si>
  <si>
    <t>KEILA NOHEMI FLOREZ MENDEZ</t>
  </si>
  <si>
    <t>2204011026018149</t>
  </si>
  <si>
    <t>54810395665</t>
  </si>
  <si>
    <t>INGRID YULEIMA SUAREZ PEÑARANDA</t>
  </si>
  <si>
    <t>CO5481020011</t>
  </si>
  <si>
    <t>2204011026031973</t>
  </si>
  <si>
    <t>15238093105</t>
  </si>
  <si>
    <t>PEDRO PABLO CAÑON FORERO</t>
  </si>
  <si>
    <t>CO1523820011</t>
  </si>
  <si>
    <t>4051637012</t>
  </si>
  <si>
    <t>2204051637463125</t>
  </si>
  <si>
    <t>25307174183</t>
  </si>
  <si>
    <t xml:space="preserve">INOCENCIA  URBINA </t>
  </si>
  <si>
    <t>CO2530720011</t>
  </si>
  <si>
    <t>4011028985</t>
  </si>
  <si>
    <t>2204011028059024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</si>
</sst>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10C0A]d/mm/yyyy"/>
    <numFmt numFmtId="166" formatCode="[$-10C0A]#,##0;\(#,##0\)"/>
    <numFmt numFmtId="167" formatCode="[$-10C0A]#,##0;\-#,##0"/>
    <numFmt numFmtId="168" formatCode="_-* #,##0_-;\-* #,##0_-;_-* &quot;-&quot;??_-;_-@_-"/>
  </numFmts>
  <fonts count="15">
    <font>
      <sz val="10"/>
      <name val="Arial"/>
    </font>
    <font>
      <b/>
      <sz val="11"/>
      <color indexed="8"/>
      <name val="Arial"/>
      <family val="2"/>
    </font>
    <font>
      <b/>
      <sz val="10"/>
      <color indexed="8"/>
      <name val="Arial"/>
      <family val="2"/>
    </font>
    <font>
      <sz val="10"/>
      <color indexed="8"/>
      <name val="Arial"/>
      <family val="2"/>
    </font>
    <font>
      <sz val="10"/>
      <name val="Arial"/>
      <family val="2"/>
    </font>
    <font>
      <b/>
      <sz val="10"/>
      <name val="Arial"/>
      <family val="2"/>
    </font>
    <font>
      <b/>
      <sz val="11"/>
      <name val="Calibri"/>
      <family val="2"/>
      <scheme val="minor"/>
    </font>
    <font>
      <sz val="11"/>
      <name val="Calibri"/>
      <family val="2"/>
      <scheme val="minor"/>
    </font>
    <font>
      <sz val="9.75"/>
      <color rgb="FFFFFFFF"/>
      <name val="Times New Roman"/>
      <family val="1"/>
    </font>
    <font>
      <sz val="9.75"/>
      <color rgb="FF000000"/>
      <name val="Times New Roman"/>
      <family val="1"/>
    </font>
    <font>
      <sz val="10"/>
      <name val="Arial"/>
      <family val="2"/>
    </font>
    <font>
      <sz val="11"/>
      <color rgb="FF000000"/>
      <name val="Calibri"/>
      <family val="2"/>
      <scheme val="minor"/>
    </font>
    <font>
      <b/>
      <sz val="12"/>
      <color rgb="FF000000"/>
      <name val="Calibri"/>
      <family val="2"/>
      <scheme val="minor"/>
    </font>
    <font>
      <b/>
      <sz val="11"/>
      <color rgb="FF000000"/>
      <name val="Calibri"/>
      <family val="2"/>
      <scheme val="minor"/>
    </font>
    <font>
      <b/>
      <sz val="14"/>
      <color rgb="FF000000"/>
      <name val="Calibri"/>
      <family val="2"/>
      <scheme val="minor"/>
    </font>
  </fonts>
  <fills count="12">
    <fill>
      <patternFill patternType="none"/>
    </fill>
    <fill>
      <patternFill patternType="gray125"/>
    </fill>
    <fill>
      <patternFill patternType="solid">
        <fgColor indexed="11"/>
        <bgColor indexed="0"/>
      </patternFill>
    </fill>
    <fill>
      <patternFill patternType="solid">
        <fgColor theme="0" tint="-0.249977111117893"/>
        <bgColor indexed="64"/>
      </patternFill>
    </fill>
    <fill>
      <patternFill patternType="solid">
        <fgColor rgb="FFFFFF00"/>
        <bgColor indexed="64"/>
      </patternFill>
    </fill>
    <fill>
      <patternFill patternType="solid">
        <fgColor rgb="FF808080"/>
      </patternFill>
    </fill>
    <fill>
      <patternFill patternType="solid">
        <fgColor rgb="FFFFFFFF"/>
      </patternFill>
    </fill>
    <fill>
      <patternFill patternType="solid">
        <fgColor rgb="FFDDDDDD"/>
        <bgColor indexed="64"/>
      </patternFill>
    </fill>
    <fill>
      <patternFill patternType="solid">
        <fgColor rgb="FFDDEBF7"/>
        <bgColor rgb="FF000000"/>
      </patternFill>
    </fill>
    <fill>
      <patternFill patternType="solid">
        <fgColor rgb="FFFFFF00"/>
        <bgColor rgb="FF000000"/>
      </patternFill>
    </fill>
    <fill>
      <patternFill patternType="solid">
        <fgColor rgb="FFE2EFDA"/>
        <bgColor rgb="FF000000"/>
      </patternFill>
    </fill>
    <fill>
      <patternFill patternType="solid">
        <fgColor theme="9" tint="0.59999389629810485"/>
        <bgColor indexed="64"/>
      </patternFill>
    </fill>
  </fills>
  <borders count="12">
    <border>
      <left/>
      <right/>
      <top/>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rgb="FFA9A9A9"/>
      </left>
      <right style="thin">
        <color rgb="FFA9A9A9"/>
      </right>
      <top style="thin">
        <color rgb="FFA9A9A9"/>
      </top>
      <bottom style="thin">
        <color rgb="FFA9A9A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10" fillId="0" borderId="0" applyFont="0" applyFill="0" applyBorder="0" applyAlignment="0" applyProtection="0"/>
  </cellStyleXfs>
  <cellXfs count="57">
    <xf numFmtId="0" fontId="0" fillId="0" borderId="0" xfId="0"/>
    <xf numFmtId="0" fontId="3" fillId="0" borderId="1" xfId="0" applyFont="1" applyBorder="1" applyAlignment="1" applyProtection="1">
      <alignment horizontal="center" vertical="top" wrapText="1" readingOrder="1"/>
      <protection locked="0"/>
    </xf>
    <xf numFmtId="165" fontId="3" fillId="0" borderId="1" xfId="0" applyNumberFormat="1" applyFont="1" applyBorder="1" applyAlignment="1" applyProtection="1">
      <alignment horizontal="center" vertical="top" wrapText="1" readingOrder="1"/>
      <protection locked="0"/>
    </xf>
    <xf numFmtId="166" fontId="3" fillId="0" borderId="1" xfId="0" applyNumberFormat="1" applyFont="1" applyBorder="1" applyAlignment="1" applyProtection="1">
      <alignment horizontal="right" vertical="top" wrapText="1" readingOrder="1"/>
      <protection locked="0"/>
    </xf>
    <xf numFmtId="167" fontId="3" fillId="0" borderId="1" xfId="0" applyNumberFormat="1" applyFont="1" applyBorder="1" applyAlignment="1" applyProtection="1">
      <alignment horizontal="right" vertical="top" wrapText="1" readingOrder="1"/>
      <protection locked="0"/>
    </xf>
    <xf numFmtId="166" fontId="2" fillId="2" borderId="1" xfId="0" applyNumberFormat="1" applyFont="1" applyFill="1" applyBorder="1" applyAlignment="1" applyProtection="1">
      <alignment horizontal="right" vertical="top" wrapText="1" readingOrder="1"/>
      <protection locked="0"/>
    </xf>
    <xf numFmtId="167" fontId="2" fillId="2" borderId="1" xfId="0" applyNumberFormat="1" applyFont="1" applyFill="1" applyBorder="1" applyAlignment="1" applyProtection="1">
      <alignment horizontal="right" vertical="top" wrapText="1" readingOrder="1"/>
      <protection locked="0"/>
    </xf>
    <xf numFmtId="0" fontId="2" fillId="3" borderId="1" xfId="0" applyFont="1" applyFill="1" applyBorder="1" applyAlignment="1" applyProtection="1">
      <alignment horizontal="center" vertical="top" wrapText="1" readingOrder="1"/>
      <protection locked="0"/>
    </xf>
    <xf numFmtId="0" fontId="4" fillId="0" borderId="0" xfId="0" applyFont="1"/>
    <xf numFmtId="0" fontId="5" fillId="4" borderId="0" xfId="0" applyFont="1" applyFill="1"/>
    <xf numFmtId="0" fontId="0" fillId="4" borderId="0" xfId="0" applyFill="1"/>
    <xf numFmtId="0" fontId="5" fillId="0" borderId="0" xfId="0" applyFont="1"/>
    <xf numFmtId="0" fontId="7" fillId="0" borderId="0" xfId="0" applyFont="1"/>
    <xf numFmtId="0" fontId="8" fillId="5" borderId="4" xfId="0" applyFont="1" applyFill="1" applyBorder="1" applyAlignment="1">
      <alignment horizontal="center" vertical="center"/>
    </xf>
    <xf numFmtId="49" fontId="9" fillId="6" borderId="4" xfId="0" applyNumberFormat="1" applyFont="1" applyFill="1" applyBorder="1" applyAlignment="1">
      <alignment horizontal="left" vertical="center"/>
    </xf>
    <xf numFmtId="0" fontId="9" fillId="6" borderId="4" xfId="0" applyFont="1" applyFill="1" applyBorder="1" applyAlignment="1">
      <alignment horizontal="right" vertical="center"/>
    </xf>
    <xf numFmtId="14" fontId="9" fillId="6" borderId="4" xfId="0" applyNumberFormat="1" applyFont="1" applyFill="1" applyBorder="1" applyAlignment="1">
      <alignment horizontal="left" vertical="center"/>
    </xf>
    <xf numFmtId="0" fontId="9" fillId="6" borderId="4" xfId="0" applyFont="1" applyFill="1" applyBorder="1" applyAlignment="1">
      <alignment horizontal="left" vertical="center"/>
    </xf>
    <xf numFmtId="0" fontId="4" fillId="7" borderId="5" xfId="0" applyFont="1" applyFill="1" applyBorder="1"/>
    <xf numFmtId="3" fontId="4" fillId="0" borderId="0" xfId="0" applyNumberFormat="1" applyFont="1" applyAlignment="1">
      <alignment horizontal="right"/>
    </xf>
    <xf numFmtId="14" fontId="4" fillId="0" borderId="0" xfId="0" applyNumberFormat="1" applyFont="1" applyAlignment="1">
      <alignment horizontal="right"/>
    </xf>
    <xf numFmtId="0" fontId="7" fillId="7" borderId="5" xfId="0" applyFont="1" applyFill="1" applyBorder="1"/>
    <xf numFmtId="3" fontId="7" fillId="0" borderId="0" xfId="0" applyNumberFormat="1" applyFont="1" applyAlignment="1">
      <alignment horizontal="right"/>
    </xf>
    <xf numFmtId="14" fontId="7" fillId="0" borderId="0" xfId="0" applyNumberFormat="1" applyFont="1" applyAlignment="1">
      <alignment horizontal="right"/>
    </xf>
    <xf numFmtId="0" fontId="6" fillId="4" borderId="0" xfId="0" applyFont="1" applyFill="1"/>
    <xf numFmtId="3" fontId="6" fillId="4" borderId="0" xfId="0" applyNumberFormat="1" applyFont="1" applyFill="1" applyAlignment="1">
      <alignment horizontal="right"/>
    </xf>
    <xf numFmtId="14" fontId="6" fillId="4" borderId="0" xfId="0" applyNumberFormat="1" applyFont="1" applyFill="1" applyAlignment="1">
      <alignment horizontal="right"/>
    </xf>
    <xf numFmtId="0" fontId="7" fillId="0" borderId="5" xfId="0" applyFont="1" applyBorder="1"/>
    <xf numFmtId="1" fontId="7" fillId="0" borderId="5" xfId="0" applyNumberFormat="1" applyFont="1" applyBorder="1"/>
    <xf numFmtId="1" fontId="7" fillId="0" borderId="0" xfId="0" applyNumberFormat="1" applyFont="1"/>
    <xf numFmtId="0" fontId="11" fillId="0" borderId="0" xfId="0" applyFont="1"/>
    <xf numFmtId="0" fontId="12" fillId="0" borderId="0" xfId="0" applyFont="1"/>
    <xf numFmtId="0" fontId="13" fillId="8" borderId="0" xfId="0" applyFont="1" applyFill="1" applyAlignment="1">
      <alignment vertical="center"/>
    </xf>
    <xf numFmtId="0" fontId="13" fillId="9" borderId="0" xfId="0" applyFont="1" applyFill="1" applyAlignment="1">
      <alignment vertical="center"/>
    </xf>
    <xf numFmtId="0" fontId="14" fillId="8" borderId="0" xfId="0" applyFont="1" applyFill="1"/>
    <xf numFmtId="3" fontId="14" fillId="8" borderId="0" xfId="0" applyNumberFormat="1" applyFont="1" applyFill="1"/>
    <xf numFmtId="3" fontId="7" fillId="0" borderId="0" xfId="0" applyNumberFormat="1" applyFont="1"/>
    <xf numFmtId="3" fontId="14" fillId="10" borderId="0" xfId="0" applyNumberFormat="1" applyFont="1" applyFill="1"/>
    <xf numFmtId="0" fontId="13" fillId="8" borderId="0" xfId="0" applyFont="1" applyFill="1"/>
    <xf numFmtId="3" fontId="0" fillId="0" borderId="0" xfId="0" applyNumberFormat="1"/>
    <xf numFmtId="0" fontId="7" fillId="0" borderId="6" xfId="0" applyFont="1" applyBorder="1"/>
    <xf numFmtId="0" fontId="7" fillId="0" borderId="7" xfId="0" applyFont="1" applyBorder="1"/>
    <xf numFmtId="1" fontId="7" fillId="0" borderId="8" xfId="0" applyNumberFormat="1" applyFont="1" applyBorder="1"/>
    <xf numFmtId="0" fontId="7" fillId="0" borderId="8" xfId="0" applyFont="1" applyBorder="1"/>
    <xf numFmtId="1" fontId="6" fillId="11" borderId="9" xfId="0" applyNumberFormat="1" applyFont="1" applyFill="1" applyBorder="1"/>
    <xf numFmtId="168" fontId="6" fillId="11" borderId="10" xfId="1" applyNumberFormat="1" applyFont="1" applyFill="1" applyBorder="1" applyAlignment="1">
      <alignment wrapText="1"/>
    </xf>
    <xf numFmtId="168" fontId="6" fillId="11" borderId="11" xfId="1" applyNumberFormat="1" applyFont="1" applyFill="1" applyBorder="1" applyAlignment="1">
      <alignment wrapText="1"/>
    </xf>
    <xf numFmtId="0" fontId="6" fillId="11" borderId="5" xfId="0" applyFont="1" applyFill="1" applyBorder="1" applyAlignment="1">
      <alignment horizontal="center"/>
    </xf>
    <xf numFmtId="1" fontId="6" fillId="11" borderId="5" xfId="0" applyNumberFormat="1" applyFont="1" applyFill="1" applyBorder="1" applyAlignment="1">
      <alignment horizontal="center"/>
    </xf>
    <xf numFmtId="0" fontId="2" fillId="2" borderId="1" xfId="0" applyFont="1" applyFill="1" applyBorder="1" applyAlignment="1" applyProtection="1">
      <alignment vertical="top" wrapText="1" readingOrder="1"/>
      <protection locked="0"/>
    </xf>
    <xf numFmtId="0" fontId="0" fillId="0" borderId="2" xfId="0" applyBorder="1" applyAlignment="1" applyProtection="1">
      <alignment vertical="top" wrapText="1"/>
      <protection locked="0"/>
    </xf>
    <xf numFmtId="0" fontId="3" fillId="0" borderId="1" xfId="0" applyFont="1" applyBorder="1" applyAlignment="1" applyProtection="1">
      <alignment horizontal="center" vertical="top" wrapText="1" readingOrder="1"/>
      <protection locked="0"/>
    </xf>
    <xf numFmtId="0" fontId="0" fillId="0" borderId="3" xfId="0" applyBorder="1" applyAlignment="1" applyProtection="1">
      <alignment vertical="top" wrapText="1"/>
      <protection locked="0"/>
    </xf>
    <xf numFmtId="0" fontId="1" fillId="0" borderId="0" xfId="0" applyFont="1" applyAlignment="1" applyProtection="1">
      <alignment horizontal="center" vertical="center" wrapText="1" readingOrder="1"/>
      <protection locked="0"/>
    </xf>
    <xf numFmtId="0" fontId="2" fillId="3" borderId="1" xfId="0" applyFont="1" applyFill="1" applyBorder="1" applyAlignment="1" applyProtection="1">
      <alignment horizontal="center" vertical="top" wrapText="1" readingOrder="1"/>
      <protection locked="0"/>
    </xf>
    <xf numFmtId="0" fontId="0" fillId="3" borderId="3" xfId="0" applyFill="1" applyBorder="1" applyAlignment="1" applyProtection="1">
      <alignment vertical="top" wrapText="1"/>
      <protection locked="0"/>
    </xf>
    <xf numFmtId="0" fontId="0" fillId="0" borderId="0" xfId="0" applyAlignment="1"/>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808080"/>
      <rgbColor rgb="00C0C0C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2943225</xdr:colOff>
      <xdr:row>3</xdr:row>
      <xdr:rowOff>123825</xdr:rowOff>
    </xdr:to>
    <xdr:pic>
      <xdr:nvPicPr>
        <xdr:cNvPr id="2" name="Imagen 1">
          <a:extLst>
            <a:ext uri="{FF2B5EF4-FFF2-40B4-BE49-F238E27FC236}">
              <a16:creationId xmlns:a16="http://schemas.microsoft.com/office/drawing/2014/main" id="{FBE6ED72-7E88-43F9-9D6F-E8A7B3F6CA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20PAOLA/EPS/COOSALUD/CRUCE%20DE%20CARTERA%20SEPT%20-%202021/Cruce%20de%20cartera%20COOSALUD%20%20NIT%20900%20sept%20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T 900.226.715"/>
      <sheetName val="NIT 900"/>
      <sheetName val="RESUMEN NIT900"/>
      <sheetName val="PAGOS NIT900"/>
    </sheetNames>
    <sheetDataSet>
      <sheetData sheetId="0"/>
      <sheetData sheetId="1">
        <row r="2">
          <cell r="D2">
            <v>37170</v>
          </cell>
          <cell r="E2">
            <v>44209</v>
          </cell>
          <cell r="F2">
            <v>44238</v>
          </cell>
          <cell r="G2">
            <v>3620936</v>
          </cell>
          <cell r="H2">
            <v>2144912</v>
          </cell>
          <cell r="I2">
            <v>0</v>
          </cell>
          <cell r="J2">
            <v>0</v>
          </cell>
          <cell r="K2">
            <v>0</v>
          </cell>
          <cell r="L2">
            <v>0</v>
          </cell>
          <cell r="M2">
            <v>0</v>
          </cell>
          <cell r="N2">
            <v>0</v>
          </cell>
          <cell r="O2">
            <v>3458536</v>
          </cell>
          <cell r="P2">
            <v>0</v>
          </cell>
          <cell r="Q2">
            <v>-1313624</v>
          </cell>
          <cell r="R2">
            <v>0</v>
          </cell>
          <cell r="S2" t="str">
            <v>SOLICITAR SOPORTE DE PAGO</v>
          </cell>
        </row>
        <row r="3">
          <cell r="D3">
            <v>983314</v>
          </cell>
          <cell r="E3">
            <v>43821</v>
          </cell>
          <cell r="F3">
            <v>43852</v>
          </cell>
          <cell r="G3">
            <v>3667467</v>
          </cell>
          <cell r="H3">
            <v>2043567</v>
          </cell>
          <cell r="I3">
            <v>0</v>
          </cell>
          <cell r="J3">
            <v>0</v>
          </cell>
          <cell r="K3">
            <v>0</v>
          </cell>
          <cell r="L3">
            <v>0</v>
          </cell>
          <cell r="M3">
            <v>0</v>
          </cell>
          <cell r="N3">
            <v>0</v>
          </cell>
          <cell r="O3">
            <v>3033961</v>
          </cell>
          <cell r="P3">
            <v>0</v>
          </cell>
          <cell r="Q3">
            <v>-990394</v>
          </cell>
          <cell r="R3">
            <v>0</v>
          </cell>
          <cell r="S3" t="str">
            <v>SOLICITAR SOPORTE DE PAGO</v>
          </cell>
        </row>
        <row r="4">
          <cell r="D4">
            <v>984529</v>
          </cell>
          <cell r="E4">
            <v>43829</v>
          </cell>
          <cell r="F4">
            <v>43852</v>
          </cell>
          <cell r="G4">
            <v>976640</v>
          </cell>
          <cell r="H4">
            <v>26000</v>
          </cell>
          <cell r="I4">
            <v>0</v>
          </cell>
          <cell r="J4">
            <v>0</v>
          </cell>
          <cell r="K4">
            <v>0</v>
          </cell>
          <cell r="L4">
            <v>0</v>
          </cell>
          <cell r="M4">
            <v>0</v>
          </cell>
          <cell r="N4">
            <v>0</v>
          </cell>
          <cell r="O4">
            <v>976640</v>
          </cell>
          <cell r="P4">
            <v>0</v>
          </cell>
          <cell r="Q4">
            <v>-950640</v>
          </cell>
          <cell r="R4">
            <v>0</v>
          </cell>
          <cell r="S4" t="str">
            <v>SOLICITAR SOPORTE DE PAGO</v>
          </cell>
        </row>
        <row r="5">
          <cell r="D5">
            <v>12508</v>
          </cell>
          <cell r="E5">
            <v>44105</v>
          </cell>
          <cell r="F5">
            <v>44148</v>
          </cell>
          <cell r="G5">
            <v>262632</v>
          </cell>
          <cell r="H5">
            <v>65406</v>
          </cell>
          <cell r="I5">
            <v>0</v>
          </cell>
          <cell r="J5">
            <v>0</v>
          </cell>
          <cell r="K5">
            <v>0</v>
          </cell>
          <cell r="L5">
            <v>0</v>
          </cell>
          <cell r="M5">
            <v>0</v>
          </cell>
          <cell r="N5">
            <v>0</v>
          </cell>
          <cell r="O5">
            <v>262632</v>
          </cell>
          <cell r="P5">
            <v>0</v>
          </cell>
          <cell r="Q5">
            <v>-197226</v>
          </cell>
          <cell r="R5">
            <v>0</v>
          </cell>
          <cell r="S5" t="str">
            <v>SOLICITAR SOPORTE DE PAGO</v>
          </cell>
        </row>
        <row r="6">
          <cell r="D6">
            <v>27837</v>
          </cell>
          <cell r="E6">
            <v>44166</v>
          </cell>
          <cell r="F6">
            <v>44256</v>
          </cell>
          <cell r="G6">
            <v>198100</v>
          </cell>
          <cell r="H6">
            <v>53500</v>
          </cell>
          <cell r="I6">
            <v>0</v>
          </cell>
          <cell r="J6">
            <v>0</v>
          </cell>
          <cell r="K6">
            <v>0</v>
          </cell>
          <cell r="L6">
            <v>0</v>
          </cell>
          <cell r="M6">
            <v>53500</v>
          </cell>
          <cell r="N6">
            <v>0</v>
          </cell>
          <cell r="O6">
            <v>0</v>
          </cell>
          <cell r="P6">
            <v>0</v>
          </cell>
          <cell r="Q6">
            <v>0</v>
          </cell>
          <cell r="R6">
            <v>0</v>
          </cell>
          <cell r="S6" t="str">
            <v>FACT ENVIADA SCANEDAD 29/09/2021</v>
          </cell>
        </row>
        <row r="7">
          <cell r="D7">
            <v>23925</v>
          </cell>
          <cell r="E7">
            <v>44152</v>
          </cell>
          <cell r="F7">
            <v>44177</v>
          </cell>
          <cell r="G7">
            <v>72936</v>
          </cell>
          <cell r="H7">
            <v>483</v>
          </cell>
          <cell r="I7">
            <v>0</v>
          </cell>
          <cell r="J7">
            <v>0</v>
          </cell>
          <cell r="K7">
            <v>0</v>
          </cell>
          <cell r="L7">
            <v>0</v>
          </cell>
          <cell r="M7">
            <v>0</v>
          </cell>
          <cell r="N7">
            <v>0</v>
          </cell>
          <cell r="O7">
            <v>72936</v>
          </cell>
          <cell r="P7">
            <v>0</v>
          </cell>
          <cell r="Q7">
            <v>-72453</v>
          </cell>
          <cell r="R7">
            <v>0</v>
          </cell>
          <cell r="S7" t="str">
            <v>FACTURA EN CEROS</v>
          </cell>
        </row>
        <row r="8">
          <cell r="D8">
            <v>980993</v>
          </cell>
          <cell r="E8">
            <v>43810</v>
          </cell>
          <cell r="F8">
            <v>44044</v>
          </cell>
          <cell r="G8">
            <v>686841</v>
          </cell>
          <cell r="H8">
            <v>686841</v>
          </cell>
          <cell r="I8">
            <v>0</v>
          </cell>
          <cell r="J8">
            <v>0</v>
          </cell>
          <cell r="K8">
            <v>0</v>
          </cell>
          <cell r="L8">
            <v>686841</v>
          </cell>
          <cell r="M8">
            <v>0</v>
          </cell>
          <cell r="N8">
            <v>0</v>
          </cell>
          <cell r="O8">
            <v>0</v>
          </cell>
          <cell r="P8">
            <v>0</v>
          </cell>
          <cell r="Q8">
            <v>0</v>
          </cell>
          <cell r="R8">
            <v>0</v>
          </cell>
          <cell r="S8" t="str">
            <v>FACT ENVIADA SCANEDAD 29/09/2021</v>
          </cell>
        </row>
        <row r="9">
          <cell r="D9">
            <v>993017</v>
          </cell>
          <cell r="E9">
            <v>43861</v>
          </cell>
          <cell r="F9">
            <v>44044</v>
          </cell>
          <cell r="G9">
            <v>1483976</v>
          </cell>
          <cell r="H9">
            <v>1483976</v>
          </cell>
          <cell r="I9">
            <v>0</v>
          </cell>
          <cell r="J9">
            <v>0</v>
          </cell>
          <cell r="K9">
            <v>0</v>
          </cell>
          <cell r="L9">
            <v>1483976</v>
          </cell>
          <cell r="M9">
            <v>0</v>
          </cell>
          <cell r="N9">
            <v>0</v>
          </cell>
          <cell r="O9">
            <v>0</v>
          </cell>
          <cell r="P9">
            <v>0</v>
          </cell>
          <cell r="Q9">
            <v>0</v>
          </cell>
          <cell r="R9">
            <v>0</v>
          </cell>
          <cell r="S9" t="str">
            <v>FACT ENVIADA SCANEDAD 29/09/2021</v>
          </cell>
        </row>
        <row r="10">
          <cell r="D10">
            <v>1003169</v>
          </cell>
          <cell r="E10">
            <v>43909</v>
          </cell>
          <cell r="F10">
            <v>44044</v>
          </cell>
          <cell r="G10">
            <v>1109235</v>
          </cell>
          <cell r="H10">
            <v>1109235</v>
          </cell>
          <cell r="I10">
            <v>0</v>
          </cell>
          <cell r="J10">
            <v>0</v>
          </cell>
          <cell r="K10">
            <v>0</v>
          </cell>
          <cell r="L10">
            <v>1109235</v>
          </cell>
          <cell r="M10">
            <v>0</v>
          </cell>
          <cell r="N10">
            <v>0</v>
          </cell>
          <cell r="O10">
            <v>0</v>
          </cell>
          <cell r="P10">
            <v>0</v>
          </cell>
          <cell r="Q10">
            <v>0</v>
          </cell>
          <cell r="R10">
            <v>0</v>
          </cell>
          <cell r="S10" t="str">
            <v>FACT ENVIADA SCANEDAD 29/09/2021</v>
          </cell>
        </row>
        <row r="11">
          <cell r="D11">
            <v>1004652</v>
          </cell>
          <cell r="E11">
            <v>43925</v>
          </cell>
          <cell r="F11">
            <v>44044</v>
          </cell>
          <cell r="G11">
            <v>2611337</v>
          </cell>
          <cell r="H11">
            <v>2611337</v>
          </cell>
          <cell r="I11">
            <v>0</v>
          </cell>
          <cell r="J11">
            <v>0</v>
          </cell>
          <cell r="K11">
            <v>0</v>
          </cell>
          <cell r="L11">
            <v>2611337</v>
          </cell>
          <cell r="M11">
            <v>0</v>
          </cell>
          <cell r="N11">
            <v>0</v>
          </cell>
          <cell r="O11">
            <v>0</v>
          </cell>
          <cell r="P11">
            <v>0</v>
          </cell>
          <cell r="Q11">
            <v>0</v>
          </cell>
          <cell r="R11">
            <v>0</v>
          </cell>
          <cell r="S11" t="str">
            <v>FACT ENVIADA SCANEDAD 29/09/2021</v>
          </cell>
        </row>
        <row r="12">
          <cell r="D12">
            <v>1005555</v>
          </cell>
          <cell r="E12">
            <v>43938</v>
          </cell>
          <cell r="F12">
            <v>44044</v>
          </cell>
          <cell r="G12">
            <v>1580723</v>
          </cell>
          <cell r="H12">
            <v>1580723</v>
          </cell>
          <cell r="I12">
            <v>0</v>
          </cell>
          <cell r="J12">
            <v>0</v>
          </cell>
          <cell r="K12">
            <v>0</v>
          </cell>
          <cell r="L12">
            <v>1580723</v>
          </cell>
          <cell r="M12">
            <v>0</v>
          </cell>
          <cell r="N12">
            <v>0</v>
          </cell>
          <cell r="O12">
            <v>0</v>
          </cell>
          <cell r="P12">
            <v>0</v>
          </cell>
          <cell r="Q12">
            <v>0</v>
          </cell>
          <cell r="R12">
            <v>0</v>
          </cell>
          <cell r="S12" t="str">
            <v>FACT ENVIADA SCANEDAD 29/09/2021</v>
          </cell>
        </row>
        <row r="13">
          <cell r="D13">
            <v>1006223</v>
          </cell>
          <cell r="E13">
            <v>43945</v>
          </cell>
          <cell r="F13">
            <v>44044</v>
          </cell>
          <cell r="G13">
            <v>1195751</v>
          </cell>
          <cell r="H13">
            <v>1195751</v>
          </cell>
          <cell r="I13">
            <v>0</v>
          </cell>
          <cell r="J13">
            <v>0</v>
          </cell>
          <cell r="K13">
            <v>0</v>
          </cell>
          <cell r="L13">
            <v>1195751</v>
          </cell>
          <cell r="M13">
            <v>0</v>
          </cell>
          <cell r="N13">
            <v>0</v>
          </cell>
          <cell r="O13">
            <v>0</v>
          </cell>
          <cell r="P13">
            <v>0</v>
          </cell>
          <cell r="Q13">
            <v>0</v>
          </cell>
          <cell r="R13">
            <v>0</v>
          </cell>
          <cell r="S13" t="str">
            <v>FACT ENVIADA SCANEDAD 29/09/2021</v>
          </cell>
        </row>
        <row r="14">
          <cell r="D14">
            <v>1006689</v>
          </cell>
          <cell r="E14">
            <v>43950</v>
          </cell>
          <cell r="F14">
            <v>44044</v>
          </cell>
          <cell r="G14">
            <v>1475398</v>
          </cell>
          <cell r="H14">
            <v>1475398</v>
          </cell>
          <cell r="I14">
            <v>0</v>
          </cell>
          <cell r="J14">
            <v>0</v>
          </cell>
          <cell r="K14">
            <v>0</v>
          </cell>
          <cell r="L14">
            <v>1475398</v>
          </cell>
          <cell r="M14">
            <v>0</v>
          </cell>
          <cell r="N14">
            <v>0</v>
          </cell>
          <cell r="O14">
            <v>0</v>
          </cell>
          <cell r="P14">
            <v>0</v>
          </cell>
          <cell r="Q14">
            <v>0</v>
          </cell>
          <cell r="R14">
            <v>0</v>
          </cell>
          <cell r="S14" t="str">
            <v>FACT ENVIADA SCANEDAD 29/09/2021</v>
          </cell>
        </row>
        <row r="15">
          <cell r="D15">
            <v>1015159</v>
          </cell>
          <cell r="E15">
            <v>44012</v>
          </cell>
          <cell r="F15">
            <v>44148</v>
          </cell>
          <cell r="G15">
            <v>771581</v>
          </cell>
          <cell r="H15">
            <v>771581</v>
          </cell>
          <cell r="I15">
            <v>0</v>
          </cell>
          <cell r="J15">
            <v>0</v>
          </cell>
          <cell r="K15">
            <v>0</v>
          </cell>
          <cell r="L15">
            <v>771581</v>
          </cell>
          <cell r="M15">
            <v>0</v>
          </cell>
          <cell r="N15">
            <v>0</v>
          </cell>
          <cell r="O15">
            <v>0</v>
          </cell>
          <cell r="P15">
            <v>0</v>
          </cell>
          <cell r="Q15">
            <v>0</v>
          </cell>
          <cell r="R15">
            <v>0</v>
          </cell>
          <cell r="S15" t="str">
            <v>FACT ENVIADA SCANEDAD 29/09/2021</v>
          </cell>
        </row>
        <row r="16">
          <cell r="D16">
            <v>8205</v>
          </cell>
          <cell r="E16">
            <v>44088</v>
          </cell>
          <cell r="F16">
            <v>44112</v>
          </cell>
          <cell r="G16">
            <v>116690</v>
          </cell>
          <cell r="H16">
            <v>116690</v>
          </cell>
          <cell r="I16">
            <v>0</v>
          </cell>
          <cell r="J16">
            <v>0</v>
          </cell>
          <cell r="K16">
            <v>0</v>
          </cell>
          <cell r="L16">
            <v>116690</v>
          </cell>
          <cell r="M16">
            <v>0</v>
          </cell>
          <cell r="N16">
            <v>0</v>
          </cell>
          <cell r="O16">
            <v>0</v>
          </cell>
          <cell r="P16">
            <v>0</v>
          </cell>
          <cell r="Q16">
            <v>0</v>
          </cell>
          <cell r="R16">
            <v>0</v>
          </cell>
          <cell r="S16" t="str">
            <v>FACT ENVIADA SCANEDAD 29/09/2021</v>
          </cell>
        </row>
        <row r="17">
          <cell r="D17">
            <v>8206</v>
          </cell>
          <cell r="E17">
            <v>44088</v>
          </cell>
          <cell r="F17">
            <v>44112</v>
          </cell>
          <cell r="G17">
            <v>216994</v>
          </cell>
          <cell r="H17">
            <v>216994</v>
          </cell>
          <cell r="I17">
            <v>0</v>
          </cell>
          <cell r="J17">
            <v>0</v>
          </cell>
          <cell r="K17">
            <v>0</v>
          </cell>
          <cell r="L17">
            <v>216994</v>
          </cell>
          <cell r="M17">
            <v>0</v>
          </cell>
          <cell r="N17">
            <v>0</v>
          </cell>
          <cell r="O17">
            <v>0</v>
          </cell>
          <cell r="P17">
            <v>0</v>
          </cell>
          <cell r="Q17">
            <v>0</v>
          </cell>
          <cell r="R17">
            <v>0</v>
          </cell>
          <cell r="S17" t="str">
            <v>FACT ENVIADA SCANEDAD 29/09/2021</v>
          </cell>
        </row>
        <row r="18">
          <cell r="D18">
            <v>8478</v>
          </cell>
          <cell r="E18">
            <v>44089</v>
          </cell>
          <cell r="F18">
            <v>44112</v>
          </cell>
          <cell r="G18">
            <v>4530068</v>
          </cell>
          <cell r="H18">
            <v>4530068</v>
          </cell>
          <cell r="I18">
            <v>0</v>
          </cell>
          <cell r="J18">
            <v>0</v>
          </cell>
          <cell r="K18">
            <v>0</v>
          </cell>
          <cell r="L18">
            <v>4530068</v>
          </cell>
          <cell r="M18">
            <v>0</v>
          </cell>
          <cell r="N18">
            <v>0</v>
          </cell>
          <cell r="O18">
            <v>0</v>
          </cell>
          <cell r="P18">
            <v>0</v>
          </cell>
          <cell r="Q18">
            <v>0</v>
          </cell>
          <cell r="R18">
            <v>0</v>
          </cell>
          <cell r="S18" t="str">
            <v>FACT ENVIADA SCANEDAD 29/09/2021</v>
          </cell>
        </row>
        <row r="19">
          <cell r="D19">
            <v>9371</v>
          </cell>
          <cell r="E19">
            <v>44093</v>
          </cell>
          <cell r="F19">
            <v>44113</v>
          </cell>
          <cell r="G19">
            <v>569600</v>
          </cell>
          <cell r="H19">
            <v>569600</v>
          </cell>
          <cell r="I19">
            <v>0</v>
          </cell>
          <cell r="J19">
            <v>0</v>
          </cell>
          <cell r="K19">
            <v>0</v>
          </cell>
          <cell r="L19">
            <v>569600</v>
          </cell>
          <cell r="M19">
            <v>0</v>
          </cell>
          <cell r="N19">
            <v>0</v>
          </cell>
          <cell r="O19">
            <v>0</v>
          </cell>
          <cell r="P19">
            <v>0</v>
          </cell>
          <cell r="Q19">
            <v>0</v>
          </cell>
          <cell r="R19">
            <v>0</v>
          </cell>
          <cell r="S19" t="str">
            <v>FACT ENVIADA SCANEDAD 29/09/2021</v>
          </cell>
        </row>
        <row r="20">
          <cell r="D20">
            <v>10378</v>
          </cell>
          <cell r="E20">
            <v>44097</v>
          </cell>
          <cell r="F20">
            <v>44112</v>
          </cell>
          <cell r="G20">
            <v>57600</v>
          </cell>
          <cell r="H20">
            <v>57600</v>
          </cell>
          <cell r="I20">
            <v>0</v>
          </cell>
          <cell r="J20">
            <v>0</v>
          </cell>
          <cell r="K20">
            <v>0</v>
          </cell>
          <cell r="L20">
            <v>57600</v>
          </cell>
          <cell r="M20">
            <v>0</v>
          </cell>
          <cell r="N20">
            <v>0</v>
          </cell>
          <cell r="O20">
            <v>0</v>
          </cell>
          <cell r="P20">
            <v>0</v>
          </cell>
          <cell r="Q20">
            <v>0</v>
          </cell>
          <cell r="R20">
            <v>0</v>
          </cell>
          <cell r="S20" t="str">
            <v>FACT ENVIADA SCANEDAD 29/09/2021</v>
          </cell>
        </row>
        <row r="21">
          <cell r="D21">
            <v>10379</v>
          </cell>
          <cell r="E21">
            <v>44097</v>
          </cell>
          <cell r="F21">
            <v>44112</v>
          </cell>
          <cell r="G21">
            <v>173223</v>
          </cell>
          <cell r="H21">
            <v>173223</v>
          </cell>
          <cell r="I21">
            <v>0</v>
          </cell>
          <cell r="J21">
            <v>0</v>
          </cell>
          <cell r="K21">
            <v>0</v>
          </cell>
          <cell r="L21">
            <v>173223</v>
          </cell>
          <cell r="M21">
            <v>0</v>
          </cell>
          <cell r="N21">
            <v>0</v>
          </cell>
          <cell r="O21">
            <v>0</v>
          </cell>
          <cell r="P21">
            <v>0</v>
          </cell>
          <cell r="Q21">
            <v>0</v>
          </cell>
          <cell r="R21">
            <v>0</v>
          </cell>
          <cell r="S21" t="str">
            <v>FACT ENVIADA SCANEDAD 29/09/2021</v>
          </cell>
        </row>
        <row r="22">
          <cell r="D22">
            <v>10639</v>
          </cell>
          <cell r="E22">
            <v>44098</v>
          </cell>
          <cell r="F22">
            <v>44112</v>
          </cell>
          <cell r="G22">
            <v>62406</v>
          </cell>
          <cell r="H22">
            <v>62406</v>
          </cell>
          <cell r="I22">
            <v>0</v>
          </cell>
          <cell r="J22">
            <v>0</v>
          </cell>
          <cell r="K22">
            <v>0</v>
          </cell>
          <cell r="L22">
            <v>62406</v>
          </cell>
          <cell r="M22">
            <v>0</v>
          </cell>
          <cell r="N22">
            <v>0</v>
          </cell>
          <cell r="O22">
            <v>0</v>
          </cell>
          <cell r="P22">
            <v>0</v>
          </cell>
          <cell r="Q22">
            <v>0</v>
          </cell>
          <cell r="R22">
            <v>0</v>
          </cell>
          <cell r="S22" t="str">
            <v>FACT ENVIADA SCANEDAD 29/09/2021</v>
          </cell>
        </row>
        <row r="23">
          <cell r="D23">
            <v>10649</v>
          </cell>
          <cell r="E23">
            <v>44098</v>
          </cell>
          <cell r="F23">
            <v>44112</v>
          </cell>
          <cell r="G23">
            <v>57600</v>
          </cell>
          <cell r="H23">
            <v>57600</v>
          </cell>
          <cell r="I23">
            <v>0</v>
          </cell>
          <cell r="J23">
            <v>0</v>
          </cell>
          <cell r="K23">
            <v>0</v>
          </cell>
          <cell r="L23">
            <v>57600</v>
          </cell>
          <cell r="M23">
            <v>0</v>
          </cell>
          <cell r="N23">
            <v>0</v>
          </cell>
          <cell r="O23">
            <v>0</v>
          </cell>
          <cell r="P23">
            <v>0</v>
          </cell>
          <cell r="Q23">
            <v>0</v>
          </cell>
          <cell r="R23">
            <v>0</v>
          </cell>
          <cell r="S23" t="str">
            <v>FACT ENVIADA SCANEDAD 29/09/2021</v>
          </cell>
        </row>
        <row r="24">
          <cell r="D24">
            <v>10650</v>
          </cell>
          <cell r="E24">
            <v>44098</v>
          </cell>
          <cell r="F24">
            <v>44112</v>
          </cell>
          <cell r="G24">
            <v>216994</v>
          </cell>
          <cell r="H24">
            <v>216994</v>
          </cell>
          <cell r="I24">
            <v>0</v>
          </cell>
          <cell r="J24">
            <v>0</v>
          </cell>
          <cell r="K24">
            <v>0</v>
          </cell>
          <cell r="L24">
            <v>216994</v>
          </cell>
          <cell r="M24">
            <v>0</v>
          </cell>
          <cell r="N24">
            <v>0</v>
          </cell>
          <cell r="O24">
            <v>0</v>
          </cell>
          <cell r="P24">
            <v>0</v>
          </cell>
          <cell r="Q24">
            <v>0</v>
          </cell>
          <cell r="R24">
            <v>0</v>
          </cell>
          <cell r="S24" t="str">
            <v>FACT ENVIADA SCANEDAD 29/09/2021</v>
          </cell>
        </row>
        <row r="25">
          <cell r="D25">
            <v>10964</v>
          </cell>
          <cell r="E25">
            <v>44099</v>
          </cell>
          <cell r="F25">
            <v>44112</v>
          </cell>
          <cell r="G25">
            <v>276994</v>
          </cell>
          <cell r="H25">
            <v>276994</v>
          </cell>
          <cell r="I25">
            <v>0</v>
          </cell>
          <cell r="J25">
            <v>0</v>
          </cell>
          <cell r="K25">
            <v>0</v>
          </cell>
          <cell r="L25">
            <v>276994</v>
          </cell>
          <cell r="M25">
            <v>0</v>
          </cell>
          <cell r="N25">
            <v>0</v>
          </cell>
          <cell r="O25">
            <v>0</v>
          </cell>
          <cell r="P25">
            <v>0</v>
          </cell>
          <cell r="Q25">
            <v>0</v>
          </cell>
          <cell r="R25">
            <v>0</v>
          </cell>
          <cell r="S25" t="str">
            <v>FACT ENVIADA SCANEDAD 29/09/2021</v>
          </cell>
        </row>
        <row r="26">
          <cell r="D26">
            <v>12168</v>
          </cell>
          <cell r="E26">
            <v>44104</v>
          </cell>
          <cell r="F26">
            <v>44112</v>
          </cell>
          <cell r="G26">
            <v>266903</v>
          </cell>
          <cell r="H26">
            <v>48526</v>
          </cell>
          <cell r="I26">
            <v>0</v>
          </cell>
          <cell r="J26">
            <v>0</v>
          </cell>
          <cell r="K26">
            <v>0</v>
          </cell>
          <cell r="L26">
            <v>48526</v>
          </cell>
          <cell r="M26">
            <v>0</v>
          </cell>
          <cell r="N26">
            <v>0</v>
          </cell>
          <cell r="O26">
            <v>0</v>
          </cell>
          <cell r="P26">
            <v>0</v>
          </cell>
          <cell r="Q26">
            <v>0</v>
          </cell>
          <cell r="R26">
            <v>0</v>
          </cell>
          <cell r="S26" t="str">
            <v>FACT ENVIADA SCANEDAD 29/09/2021</v>
          </cell>
        </row>
        <row r="27">
          <cell r="D27">
            <v>16376</v>
          </cell>
          <cell r="E27">
            <v>44123</v>
          </cell>
          <cell r="F27">
            <v>44148</v>
          </cell>
          <cell r="G27">
            <v>2059652</v>
          </cell>
          <cell r="H27">
            <v>2059652</v>
          </cell>
          <cell r="I27">
            <v>0</v>
          </cell>
          <cell r="J27">
            <v>0</v>
          </cell>
          <cell r="K27">
            <v>0</v>
          </cell>
          <cell r="L27">
            <v>2059652</v>
          </cell>
          <cell r="M27">
            <v>0</v>
          </cell>
          <cell r="N27">
            <v>0</v>
          </cell>
          <cell r="O27">
            <v>0</v>
          </cell>
          <cell r="P27">
            <v>0</v>
          </cell>
          <cell r="Q27">
            <v>0</v>
          </cell>
          <cell r="R27">
            <v>0</v>
          </cell>
          <cell r="S27" t="str">
            <v>FACT ENVIADA SCANEDAD 29/09/2021</v>
          </cell>
        </row>
        <row r="28">
          <cell r="D28">
            <v>19871</v>
          </cell>
          <cell r="E28">
            <v>44134</v>
          </cell>
          <cell r="F28">
            <v>44148</v>
          </cell>
          <cell r="G28">
            <v>729300</v>
          </cell>
          <cell r="H28">
            <v>729300</v>
          </cell>
          <cell r="I28">
            <v>0</v>
          </cell>
          <cell r="J28">
            <v>0</v>
          </cell>
          <cell r="K28">
            <v>0</v>
          </cell>
          <cell r="L28">
            <v>0</v>
          </cell>
          <cell r="M28">
            <v>0</v>
          </cell>
          <cell r="N28">
            <v>0</v>
          </cell>
          <cell r="O28">
            <v>729300</v>
          </cell>
          <cell r="P28">
            <v>0</v>
          </cell>
          <cell r="Q28">
            <v>0</v>
          </cell>
          <cell r="R28">
            <v>0</v>
          </cell>
          <cell r="S28" t="str">
            <v>SOLICITAR SOPORTE DE PAGO</v>
          </cell>
        </row>
        <row r="29">
          <cell r="D29">
            <v>32485</v>
          </cell>
          <cell r="E29">
            <v>44184</v>
          </cell>
          <cell r="F29">
            <v>44256</v>
          </cell>
          <cell r="G29">
            <v>266903</v>
          </cell>
          <cell r="H29">
            <v>266903</v>
          </cell>
          <cell r="I29">
            <v>0</v>
          </cell>
          <cell r="J29">
            <v>0</v>
          </cell>
          <cell r="K29">
            <v>0</v>
          </cell>
          <cell r="L29">
            <v>266903</v>
          </cell>
          <cell r="M29">
            <v>0</v>
          </cell>
          <cell r="N29">
            <v>0</v>
          </cell>
          <cell r="O29">
            <v>0</v>
          </cell>
          <cell r="P29">
            <v>0</v>
          </cell>
          <cell r="Q29">
            <v>0</v>
          </cell>
          <cell r="R29">
            <v>0</v>
          </cell>
          <cell r="S29" t="str">
            <v>FACT ENVIADA SCANEDAD 29/09/2021</v>
          </cell>
        </row>
        <row r="30">
          <cell r="D30">
            <v>39219</v>
          </cell>
          <cell r="E30">
            <v>44220</v>
          </cell>
          <cell r="F30">
            <v>44238</v>
          </cell>
          <cell r="G30">
            <v>610708</v>
          </cell>
          <cell r="H30">
            <v>610708</v>
          </cell>
          <cell r="I30">
            <v>0</v>
          </cell>
          <cell r="J30">
            <v>0</v>
          </cell>
          <cell r="K30">
            <v>0</v>
          </cell>
          <cell r="L30">
            <v>0</v>
          </cell>
          <cell r="M30">
            <v>0</v>
          </cell>
          <cell r="N30">
            <v>0</v>
          </cell>
          <cell r="O30">
            <v>610708</v>
          </cell>
          <cell r="P30">
            <v>0</v>
          </cell>
          <cell r="Q30">
            <v>0</v>
          </cell>
          <cell r="R30">
            <v>0</v>
          </cell>
          <cell r="S30" t="str">
            <v>SOLICITAR SOPORTE DE PAGO</v>
          </cell>
        </row>
        <row r="31">
          <cell r="D31">
            <v>39498</v>
          </cell>
          <cell r="E31">
            <v>44222</v>
          </cell>
          <cell r="F31">
            <v>44238</v>
          </cell>
          <cell r="G31">
            <v>26600</v>
          </cell>
          <cell r="H31">
            <v>26600</v>
          </cell>
          <cell r="I31">
            <v>0</v>
          </cell>
          <cell r="J31">
            <v>0</v>
          </cell>
          <cell r="K31">
            <v>0</v>
          </cell>
          <cell r="L31">
            <v>0</v>
          </cell>
          <cell r="M31">
            <v>0</v>
          </cell>
          <cell r="N31">
            <v>0</v>
          </cell>
          <cell r="O31">
            <v>26600</v>
          </cell>
          <cell r="P31">
            <v>0</v>
          </cell>
          <cell r="Q31">
            <v>0</v>
          </cell>
          <cell r="R31">
            <v>0</v>
          </cell>
          <cell r="S31" t="str">
            <v>FACTURA EN CEROS</v>
          </cell>
        </row>
        <row r="32">
          <cell r="D32">
            <v>39507</v>
          </cell>
          <cell r="E32">
            <v>44222</v>
          </cell>
          <cell r="F32">
            <v>44238</v>
          </cell>
          <cell r="G32">
            <v>142600</v>
          </cell>
          <cell r="H32">
            <v>142600</v>
          </cell>
          <cell r="I32">
            <v>0</v>
          </cell>
          <cell r="J32">
            <v>0</v>
          </cell>
          <cell r="K32">
            <v>0</v>
          </cell>
          <cell r="L32">
            <v>0</v>
          </cell>
          <cell r="M32">
            <v>0</v>
          </cell>
          <cell r="N32">
            <v>0</v>
          </cell>
          <cell r="O32">
            <v>142600</v>
          </cell>
          <cell r="P32">
            <v>0</v>
          </cell>
          <cell r="Q32">
            <v>0</v>
          </cell>
          <cell r="R32">
            <v>0</v>
          </cell>
          <cell r="S32" t="str">
            <v>FACTURA EN CEROS</v>
          </cell>
        </row>
        <row r="33">
          <cell r="D33">
            <v>40182</v>
          </cell>
          <cell r="E33">
            <v>44224</v>
          </cell>
          <cell r="F33">
            <v>44238</v>
          </cell>
          <cell r="G33">
            <v>1220659</v>
          </cell>
          <cell r="H33">
            <v>1220659</v>
          </cell>
          <cell r="I33">
            <v>0</v>
          </cell>
          <cell r="J33">
            <v>0</v>
          </cell>
          <cell r="K33">
            <v>0</v>
          </cell>
          <cell r="L33">
            <v>0</v>
          </cell>
          <cell r="M33">
            <v>0</v>
          </cell>
          <cell r="N33">
            <v>0</v>
          </cell>
          <cell r="O33">
            <v>1220659</v>
          </cell>
          <cell r="P33">
            <v>0</v>
          </cell>
          <cell r="Q33">
            <v>0</v>
          </cell>
          <cell r="R33">
            <v>0</v>
          </cell>
          <cell r="S33" t="str">
            <v>SOLICITAR SOPORTE DE PAGO</v>
          </cell>
        </row>
        <row r="34">
          <cell r="D34">
            <v>41438</v>
          </cell>
          <cell r="E34">
            <v>44226</v>
          </cell>
          <cell r="F34">
            <v>44238</v>
          </cell>
          <cell r="G34">
            <v>371395</v>
          </cell>
          <cell r="H34">
            <v>371395</v>
          </cell>
          <cell r="I34">
            <v>0</v>
          </cell>
          <cell r="J34">
            <v>0</v>
          </cell>
          <cell r="K34">
            <v>0</v>
          </cell>
          <cell r="L34">
            <v>0</v>
          </cell>
          <cell r="M34">
            <v>34275</v>
          </cell>
          <cell r="N34">
            <v>0</v>
          </cell>
          <cell r="O34">
            <v>337120</v>
          </cell>
          <cell r="P34">
            <v>0</v>
          </cell>
          <cell r="Q34">
            <v>0</v>
          </cell>
          <cell r="R34">
            <v>0</v>
          </cell>
          <cell r="S34" t="str">
            <v>SOLICITAR SOPORTE DE PAGO</v>
          </cell>
        </row>
        <row r="35">
          <cell r="D35">
            <v>41439</v>
          </cell>
          <cell r="E35">
            <v>44226</v>
          </cell>
          <cell r="F35">
            <v>44238</v>
          </cell>
          <cell r="G35">
            <v>99423</v>
          </cell>
          <cell r="H35">
            <v>99423</v>
          </cell>
          <cell r="I35">
            <v>0</v>
          </cell>
          <cell r="J35">
            <v>0</v>
          </cell>
          <cell r="K35">
            <v>0</v>
          </cell>
          <cell r="L35">
            <v>99423</v>
          </cell>
          <cell r="M35">
            <v>0</v>
          </cell>
          <cell r="N35">
            <v>0</v>
          </cell>
          <cell r="O35">
            <v>0</v>
          </cell>
          <cell r="P35">
            <v>0</v>
          </cell>
          <cell r="Q35">
            <v>0</v>
          </cell>
          <cell r="R35">
            <v>0</v>
          </cell>
          <cell r="S35" t="str">
            <v>FACT ENVIADA SCANEDAD 29/09/2021</v>
          </cell>
        </row>
        <row r="36">
          <cell r="D36">
            <v>42357</v>
          </cell>
          <cell r="E36">
            <v>44231</v>
          </cell>
          <cell r="F36">
            <v>44259</v>
          </cell>
          <cell r="G36">
            <v>2520580</v>
          </cell>
          <cell r="H36">
            <v>2520580</v>
          </cell>
          <cell r="I36">
            <v>0</v>
          </cell>
          <cell r="J36">
            <v>0</v>
          </cell>
          <cell r="K36">
            <v>0</v>
          </cell>
          <cell r="L36">
            <v>2520580</v>
          </cell>
          <cell r="M36">
            <v>0</v>
          </cell>
          <cell r="N36">
            <v>0</v>
          </cell>
          <cell r="O36">
            <v>0</v>
          </cell>
          <cell r="P36">
            <v>0</v>
          </cell>
          <cell r="Q36">
            <v>0</v>
          </cell>
          <cell r="R36">
            <v>0</v>
          </cell>
          <cell r="S36" t="str">
            <v>FACT ENVIADA SCANEDAD 29/09/2021</v>
          </cell>
        </row>
        <row r="37">
          <cell r="D37">
            <v>44657</v>
          </cell>
          <cell r="E37">
            <v>44243</v>
          </cell>
          <cell r="F37">
            <v>44259</v>
          </cell>
          <cell r="G37">
            <v>4500</v>
          </cell>
          <cell r="H37">
            <v>4500</v>
          </cell>
          <cell r="I37">
            <v>0</v>
          </cell>
          <cell r="J37">
            <v>0</v>
          </cell>
          <cell r="K37">
            <v>0</v>
          </cell>
          <cell r="L37">
            <v>4500</v>
          </cell>
          <cell r="M37">
            <v>0</v>
          </cell>
          <cell r="N37">
            <v>0</v>
          </cell>
          <cell r="O37">
            <v>0</v>
          </cell>
          <cell r="P37">
            <v>0</v>
          </cell>
          <cell r="Q37">
            <v>0</v>
          </cell>
          <cell r="R37">
            <v>0</v>
          </cell>
          <cell r="S37" t="str">
            <v>FACT ENVIADA SCANEDAD 29/09/2021</v>
          </cell>
        </row>
        <row r="38">
          <cell r="D38">
            <v>51765</v>
          </cell>
          <cell r="E38">
            <v>44268</v>
          </cell>
          <cell r="F38">
            <v>44329</v>
          </cell>
          <cell r="G38">
            <v>99423</v>
          </cell>
          <cell r="H38">
            <v>99423</v>
          </cell>
          <cell r="I38">
            <v>0</v>
          </cell>
          <cell r="J38">
            <v>0</v>
          </cell>
          <cell r="K38">
            <v>0</v>
          </cell>
          <cell r="L38">
            <v>99423</v>
          </cell>
          <cell r="M38">
            <v>0</v>
          </cell>
          <cell r="N38">
            <v>0</v>
          </cell>
          <cell r="O38">
            <v>0</v>
          </cell>
          <cell r="P38">
            <v>0</v>
          </cell>
          <cell r="Q38">
            <v>0</v>
          </cell>
          <cell r="R38">
            <v>0</v>
          </cell>
          <cell r="S38" t="str">
            <v>FACT ENVIADA SCANEDAD 29/09/2021</v>
          </cell>
        </row>
        <row r="39">
          <cell r="D39">
            <v>53594</v>
          </cell>
          <cell r="E39">
            <v>44274</v>
          </cell>
          <cell r="F39">
            <v>44329</v>
          </cell>
          <cell r="G39">
            <v>666548</v>
          </cell>
          <cell r="H39">
            <v>666548</v>
          </cell>
          <cell r="I39">
            <v>0</v>
          </cell>
          <cell r="J39">
            <v>0</v>
          </cell>
          <cell r="K39">
            <v>0</v>
          </cell>
          <cell r="L39">
            <v>666548</v>
          </cell>
          <cell r="M39">
            <v>0</v>
          </cell>
          <cell r="N39">
            <v>0</v>
          </cell>
          <cell r="O39">
            <v>0</v>
          </cell>
          <cell r="P39">
            <v>0</v>
          </cell>
          <cell r="Q39">
            <v>0</v>
          </cell>
          <cell r="R39">
            <v>0</v>
          </cell>
          <cell r="S39" t="str">
            <v>FACT ENVIADA SCANEDAD 29/09/2021</v>
          </cell>
        </row>
        <row r="40">
          <cell r="D40">
            <v>55905</v>
          </cell>
          <cell r="E40">
            <v>44281</v>
          </cell>
          <cell r="F40">
            <v>44329</v>
          </cell>
          <cell r="G40">
            <v>126400</v>
          </cell>
          <cell r="H40">
            <v>126400</v>
          </cell>
          <cell r="I40">
            <v>0</v>
          </cell>
          <cell r="J40">
            <v>0</v>
          </cell>
          <cell r="K40">
            <v>0</v>
          </cell>
          <cell r="L40">
            <v>0</v>
          </cell>
          <cell r="M40">
            <v>0</v>
          </cell>
          <cell r="N40">
            <v>0</v>
          </cell>
          <cell r="O40">
            <v>126400</v>
          </cell>
          <cell r="P40">
            <v>0</v>
          </cell>
          <cell r="Q40">
            <v>0</v>
          </cell>
          <cell r="R40">
            <v>0</v>
          </cell>
          <cell r="S40" t="str">
            <v>FACTURA EN CEROS</v>
          </cell>
        </row>
        <row r="41">
          <cell r="D41">
            <v>59293</v>
          </cell>
          <cell r="E41">
            <v>44293</v>
          </cell>
          <cell r="F41">
            <v>44329</v>
          </cell>
          <cell r="G41">
            <v>99423</v>
          </cell>
          <cell r="H41">
            <v>99423</v>
          </cell>
          <cell r="I41">
            <v>0</v>
          </cell>
          <cell r="J41">
            <v>0</v>
          </cell>
          <cell r="K41">
            <v>0</v>
          </cell>
          <cell r="L41">
            <v>99423</v>
          </cell>
          <cell r="M41">
            <v>0</v>
          </cell>
          <cell r="N41">
            <v>0</v>
          </cell>
          <cell r="O41">
            <v>0</v>
          </cell>
          <cell r="P41">
            <v>0</v>
          </cell>
          <cell r="Q41">
            <v>0</v>
          </cell>
          <cell r="R41">
            <v>0</v>
          </cell>
          <cell r="S41" t="str">
            <v>FACT ENVIADA SCANEDAD 29/09/2021</v>
          </cell>
        </row>
        <row r="42">
          <cell r="D42">
            <v>69277</v>
          </cell>
          <cell r="E42">
            <v>44317</v>
          </cell>
          <cell r="F42">
            <v>44362</v>
          </cell>
          <cell r="G42">
            <v>62053</v>
          </cell>
          <cell r="H42">
            <v>62053</v>
          </cell>
          <cell r="I42">
            <v>0</v>
          </cell>
          <cell r="J42">
            <v>0</v>
          </cell>
          <cell r="K42">
            <v>0</v>
          </cell>
          <cell r="L42">
            <v>62053</v>
          </cell>
          <cell r="M42">
            <v>0</v>
          </cell>
          <cell r="N42">
            <v>0</v>
          </cell>
          <cell r="O42">
            <v>0</v>
          </cell>
          <cell r="P42">
            <v>0</v>
          </cell>
          <cell r="Q42">
            <v>0</v>
          </cell>
          <cell r="R42">
            <v>0</v>
          </cell>
          <cell r="S42" t="str">
            <v>FACT ENVIADA SCANEDAD 29/09/2021</v>
          </cell>
        </row>
        <row r="43">
          <cell r="D43">
            <v>70566</v>
          </cell>
          <cell r="E43">
            <v>44320</v>
          </cell>
          <cell r="F43">
            <v>44362</v>
          </cell>
          <cell r="G43">
            <v>600549</v>
          </cell>
          <cell r="H43">
            <v>600549</v>
          </cell>
          <cell r="I43">
            <v>0</v>
          </cell>
          <cell r="J43">
            <v>0</v>
          </cell>
          <cell r="K43">
            <v>0</v>
          </cell>
          <cell r="L43">
            <v>0</v>
          </cell>
          <cell r="M43">
            <v>0</v>
          </cell>
          <cell r="N43">
            <v>0</v>
          </cell>
          <cell r="O43">
            <v>600549</v>
          </cell>
          <cell r="P43">
            <v>0</v>
          </cell>
          <cell r="Q43">
            <v>0</v>
          </cell>
          <cell r="R43">
            <v>0</v>
          </cell>
          <cell r="S43" t="str">
            <v>SOLICITAR SOPORTE DE PAGO</v>
          </cell>
        </row>
        <row r="44">
          <cell r="D44">
            <v>71652</v>
          </cell>
          <cell r="E44">
            <v>44323</v>
          </cell>
          <cell r="F44">
            <v>44362</v>
          </cell>
          <cell r="G44">
            <v>104994</v>
          </cell>
          <cell r="H44">
            <v>104994</v>
          </cell>
          <cell r="I44">
            <v>0</v>
          </cell>
          <cell r="J44">
            <v>0</v>
          </cell>
          <cell r="K44">
            <v>0</v>
          </cell>
          <cell r="L44">
            <v>0</v>
          </cell>
          <cell r="M44">
            <v>0</v>
          </cell>
          <cell r="N44">
            <v>0</v>
          </cell>
          <cell r="O44">
            <v>104994</v>
          </cell>
          <cell r="P44">
            <v>0</v>
          </cell>
          <cell r="Q44">
            <v>0</v>
          </cell>
          <cell r="R44">
            <v>0</v>
          </cell>
          <cell r="S44" t="str">
            <v>FACTURA EN CEROS</v>
          </cell>
        </row>
        <row r="45">
          <cell r="D45">
            <v>72257</v>
          </cell>
          <cell r="E45">
            <v>44324</v>
          </cell>
          <cell r="F45">
            <v>44362</v>
          </cell>
          <cell r="G45">
            <v>1161367</v>
          </cell>
          <cell r="H45">
            <v>1161367</v>
          </cell>
          <cell r="I45">
            <v>0</v>
          </cell>
          <cell r="J45">
            <v>0</v>
          </cell>
          <cell r="K45">
            <v>0</v>
          </cell>
          <cell r="L45">
            <v>0</v>
          </cell>
          <cell r="M45">
            <v>0</v>
          </cell>
          <cell r="N45">
            <v>0</v>
          </cell>
          <cell r="O45">
            <v>1161367</v>
          </cell>
          <cell r="P45">
            <v>0</v>
          </cell>
          <cell r="Q45">
            <v>0</v>
          </cell>
          <cell r="R45">
            <v>0</v>
          </cell>
          <cell r="S45" t="str">
            <v>SOLICITAR SOPORTE DE PAGO</v>
          </cell>
        </row>
        <row r="46">
          <cell r="D46">
            <v>73038</v>
          </cell>
          <cell r="E46">
            <v>44326</v>
          </cell>
          <cell r="F46">
            <v>44362</v>
          </cell>
          <cell r="G46">
            <v>62134</v>
          </cell>
          <cell r="H46">
            <v>62134</v>
          </cell>
          <cell r="I46">
            <v>0</v>
          </cell>
          <cell r="J46">
            <v>0</v>
          </cell>
          <cell r="K46">
            <v>0</v>
          </cell>
          <cell r="L46">
            <v>0</v>
          </cell>
          <cell r="M46">
            <v>0</v>
          </cell>
          <cell r="N46">
            <v>0</v>
          </cell>
          <cell r="O46">
            <v>62134</v>
          </cell>
          <cell r="P46">
            <v>0</v>
          </cell>
          <cell r="Q46">
            <v>0</v>
          </cell>
          <cell r="R46">
            <v>0</v>
          </cell>
          <cell r="S46" t="str">
            <v>FACTURA EN CEROS</v>
          </cell>
        </row>
        <row r="47">
          <cell r="D47">
            <v>74774</v>
          </cell>
          <cell r="E47">
            <v>44331</v>
          </cell>
          <cell r="F47">
            <v>44362</v>
          </cell>
          <cell r="G47">
            <v>749279</v>
          </cell>
          <cell r="H47">
            <v>749279</v>
          </cell>
          <cell r="I47">
            <v>0</v>
          </cell>
          <cell r="J47">
            <v>0</v>
          </cell>
          <cell r="K47">
            <v>0</v>
          </cell>
          <cell r="L47">
            <v>0</v>
          </cell>
          <cell r="M47">
            <v>0</v>
          </cell>
          <cell r="N47">
            <v>0</v>
          </cell>
          <cell r="O47">
            <v>749279</v>
          </cell>
          <cell r="P47">
            <v>0</v>
          </cell>
          <cell r="Q47">
            <v>0</v>
          </cell>
          <cell r="R47">
            <v>0</v>
          </cell>
          <cell r="S47" t="str">
            <v>SOLICITAR SOPORTE DE PAGO</v>
          </cell>
        </row>
        <row r="48">
          <cell r="D48">
            <v>74975</v>
          </cell>
          <cell r="E48">
            <v>44332</v>
          </cell>
          <cell r="F48">
            <v>44362</v>
          </cell>
          <cell r="G48">
            <v>59700</v>
          </cell>
          <cell r="H48">
            <v>59700</v>
          </cell>
          <cell r="I48">
            <v>0</v>
          </cell>
          <cell r="J48">
            <v>0</v>
          </cell>
          <cell r="K48">
            <v>0</v>
          </cell>
          <cell r="L48">
            <v>0</v>
          </cell>
          <cell r="M48">
            <v>0</v>
          </cell>
          <cell r="N48">
            <v>0</v>
          </cell>
          <cell r="O48">
            <v>59700</v>
          </cell>
          <cell r="P48">
            <v>0</v>
          </cell>
          <cell r="Q48">
            <v>0</v>
          </cell>
          <cell r="R48">
            <v>0</v>
          </cell>
          <cell r="S48" t="str">
            <v>FACTURA EN CEROS</v>
          </cell>
        </row>
        <row r="49">
          <cell r="D49">
            <v>75493</v>
          </cell>
          <cell r="E49">
            <v>44335</v>
          </cell>
          <cell r="F49">
            <v>44362</v>
          </cell>
          <cell r="G49">
            <v>59700</v>
          </cell>
          <cell r="H49">
            <v>59700</v>
          </cell>
          <cell r="I49">
            <v>0</v>
          </cell>
          <cell r="J49">
            <v>0</v>
          </cell>
          <cell r="K49">
            <v>0</v>
          </cell>
          <cell r="L49">
            <v>0</v>
          </cell>
          <cell r="M49">
            <v>0</v>
          </cell>
          <cell r="N49">
            <v>0</v>
          </cell>
          <cell r="O49">
            <v>59700</v>
          </cell>
          <cell r="P49">
            <v>0</v>
          </cell>
          <cell r="Q49">
            <v>0</v>
          </cell>
          <cell r="R49">
            <v>0</v>
          </cell>
          <cell r="S49" t="str">
            <v>FACTURA EN CEROS</v>
          </cell>
        </row>
        <row r="50">
          <cell r="D50">
            <v>75890</v>
          </cell>
          <cell r="E50">
            <v>44336</v>
          </cell>
          <cell r="F50">
            <v>44362</v>
          </cell>
          <cell r="G50">
            <v>185700</v>
          </cell>
          <cell r="H50">
            <v>185700</v>
          </cell>
          <cell r="I50">
            <v>0</v>
          </cell>
          <cell r="J50">
            <v>0</v>
          </cell>
          <cell r="K50">
            <v>0</v>
          </cell>
          <cell r="L50">
            <v>0</v>
          </cell>
          <cell r="M50">
            <v>0</v>
          </cell>
          <cell r="N50">
            <v>0</v>
          </cell>
          <cell r="O50">
            <v>185700</v>
          </cell>
          <cell r="P50">
            <v>0</v>
          </cell>
          <cell r="Q50">
            <v>0</v>
          </cell>
          <cell r="R50">
            <v>0</v>
          </cell>
          <cell r="S50" t="str">
            <v>FACTURA EN CEROS</v>
          </cell>
        </row>
        <row r="51">
          <cell r="D51">
            <v>76558</v>
          </cell>
          <cell r="E51">
            <v>44338</v>
          </cell>
          <cell r="F51">
            <v>44362</v>
          </cell>
          <cell r="G51">
            <v>1169094</v>
          </cell>
          <cell r="H51">
            <v>1169094</v>
          </cell>
          <cell r="I51">
            <v>0</v>
          </cell>
          <cell r="J51">
            <v>0</v>
          </cell>
          <cell r="K51">
            <v>0</v>
          </cell>
          <cell r="L51">
            <v>0</v>
          </cell>
          <cell r="M51">
            <v>0</v>
          </cell>
          <cell r="N51">
            <v>0</v>
          </cell>
          <cell r="O51">
            <v>1169094</v>
          </cell>
          <cell r="P51">
            <v>0</v>
          </cell>
          <cell r="Q51">
            <v>0</v>
          </cell>
          <cell r="R51">
            <v>0</v>
          </cell>
          <cell r="S51" t="str">
            <v>SOLICITAR SOPORTE DE PAGO</v>
          </cell>
        </row>
        <row r="52">
          <cell r="D52">
            <v>76572</v>
          </cell>
          <cell r="E52">
            <v>44338</v>
          </cell>
          <cell r="F52">
            <v>44362</v>
          </cell>
          <cell r="G52">
            <v>59700</v>
          </cell>
          <cell r="H52">
            <v>59700</v>
          </cell>
          <cell r="I52">
            <v>0</v>
          </cell>
          <cell r="J52">
            <v>0</v>
          </cell>
          <cell r="K52">
            <v>0</v>
          </cell>
          <cell r="L52">
            <v>0</v>
          </cell>
          <cell r="M52">
            <v>0</v>
          </cell>
          <cell r="N52">
            <v>0</v>
          </cell>
          <cell r="O52">
            <v>59700</v>
          </cell>
          <cell r="P52">
            <v>0</v>
          </cell>
          <cell r="Q52">
            <v>0</v>
          </cell>
          <cell r="R52">
            <v>0</v>
          </cell>
          <cell r="S52" t="str">
            <v>FACTURA EN CEROS</v>
          </cell>
        </row>
        <row r="53">
          <cell r="D53">
            <v>76804</v>
          </cell>
          <cell r="E53">
            <v>44340</v>
          </cell>
          <cell r="F53">
            <v>44362</v>
          </cell>
          <cell r="G53">
            <v>59700</v>
          </cell>
          <cell r="H53">
            <v>59700</v>
          </cell>
          <cell r="I53">
            <v>0</v>
          </cell>
          <cell r="J53">
            <v>0</v>
          </cell>
          <cell r="K53">
            <v>0</v>
          </cell>
          <cell r="L53">
            <v>0</v>
          </cell>
          <cell r="M53">
            <v>0</v>
          </cell>
          <cell r="N53">
            <v>0</v>
          </cell>
          <cell r="O53">
            <v>59700</v>
          </cell>
          <cell r="P53">
            <v>0</v>
          </cell>
          <cell r="Q53">
            <v>0</v>
          </cell>
          <cell r="R53">
            <v>0</v>
          </cell>
          <cell r="S53" t="str">
            <v>FACTURA EN CEROS</v>
          </cell>
        </row>
        <row r="54">
          <cell r="D54">
            <v>77382</v>
          </cell>
          <cell r="E54">
            <v>44341</v>
          </cell>
          <cell r="F54">
            <v>44362</v>
          </cell>
          <cell r="G54">
            <v>72883</v>
          </cell>
          <cell r="H54">
            <v>72883</v>
          </cell>
          <cell r="I54">
            <v>0</v>
          </cell>
          <cell r="J54">
            <v>0</v>
          </cell>
          <cell r="K54">
            <v>0</v>
          </cell>
          <cell r="L54">
            <v>0</v>
          </cell>
          <cell r="M54">
            <v>0</v>
          </cell>
          <cell r="N54">
            <v>0</v>
          </cell>
          <cell r="O54">
            <v>72883</v>
          </cell>
          <cell r="P54">
            <v>0</v>
          </cell>
          <cell r="Q54">
            <v>0</v>
          </cell>
          <cell r="R54">
            <v>0</v>
          </cell>
          <cell r="S54" t="str">
            <v>FACTURA EN CEROS</v>
          </cell>
        </row>
        <row r="55">
          <cell r="D55">
            <v>77510</v>
          </cell>
          <cell r="E55">
            <v>44341</v>
          </cell>
          <cell r="F55">
            <v>44362</v>
          </cell>
          <cell r="G55">
            <v>111285</v>
          </cell>
          <cell r="H55">
            <v>111285</v>
          </cell>
          <cell r="I55">
            <v>0</v>
          </cell>
          <cell r="J55">
            <v>0</v>
          </cell>
          <cell r="K55">
            <v>0</v>
          </cell>
          <cell r="L55">
            <v>0</v>
          </cell>
          <cell r="M55">
            <v>0</v>
          </cell>
          <cell r="N55">
            <v>0</v>
          </cell>
          <cell r="O55">
            <v>111285</v>
          </cell>
          <cell r="P55">
            <v>0</v>
          </cell>
          <cell r="Q55">
            <v>0</v>
          </cell>
          <cell r="R55">
            <v>0</v>
          </cell>
          <cell r="S55" t="str">
            <v>FACTURA EN CEROS</v>
          </cell>
        </row>
        <row r="56">
          <cell r="D56">
            <v>77747</v>
          </cell>
          <cell r="E56">
            <v>44342</v>
          </cell>
          <cell r="F56">
            <v>44362</v>
          </cell>
          <cell r="G56">
            <v>1627261</v>
          </cell>
          <cell r="H56">
            <v>1627261</v>
          </cell>
          <cell r="I56">
            <v>0</v>
          </cell>
          <cell r="J56">
            <v>0</v>
          </cell>
          <cell r="K56">
            <v>0</v>
          </cell>
          <cell r="L56">
            <v>0</v>
          </cell>
          <cell r="M56">
            <v>0</v>
          </cell>
          <cell r="N56">
            <v>0</v>
          </cell>
          <cell r="O56">
            <v>1627261</v>
          </cell>
          <cell r="P56">
            <v>0</v>
          </cell>
          <cell r="Q56">
            <v>0</v>
          </cell>
          <cell r="R56">
            <v>0</v>
          </cell>
          <cell r="S56" t="str">
            <v>SOLICITAR SOPORTE DE PAGO</v>
          </cell>
        </row>
        <row r="57">
          <cell r="D57">
            <v>78019</v>
          </cell>
          <cell r="E57">
            <v>44343</v>
          </cell>
          <cell r="F57">
            <v>44362</v>
          </cell>
          <cell r="G57">
            <v>26300</v>
          </cell>
          <cell r="H57">
            <v>26300</v>
          </cell>
          <cell r="I57">
            <v>0</v>
          </cell>
          <cell r="J57">
            <v>0</v>
          </cell>
          <cell r="K57">
            <v>0</v>
          </cell>
          <cell r="L57">
            <v>0</v>
          </cell>
          <cell r="M57">
            <v>0</v>
          </cell>
          <cell r="N57">
            <v>0</v>
          </cell>
          <cell r="O57">
            <v>26300</v>
          </cell>
          <cell r="P57">
            <v>0</v>
          </cell>
          <cell r="Q57">
            <v>0</v>
          </cell>
          <cell r="R57">
            <v>0</v>
          </cell>
          <cell r="S57" t="str">
            <v>FACTURA EN CEROS</v>
          </cell>
        </row>
        <row r="58">
          <cell r="D58">
            <v>78020</v>
          </cell>
          <cell r="E58">
            <v>44343</v>
          </cell>
          <cell r="F58">
            <v>44362</v>
          </cell>
          <cell r="G58">
            <v>52400</v>
          </cell>
          <cell r="H58">
            <v>52400</v>
          </cell>
          <cell r="I58">
            <v>0</v>
          </cell>
          <cell r="J58">
            <v>0</v>
          </cell>
          <cell r="K58">
            <v>0</v>
          </cell>
          <cell r="L58">
            <v>0</v>
          </cell>
          <cell r="M58">
            <v>0</v>
          </cell>
          <cell r="N58">
            <v>0</v>
          </cell>
          <cell r="O58">
            <v>52400</v>
          </cell>
          <cell r="P58">
            <v>0</v>
          </cell>
          <cell r="Q58">
            <v>0</v>
          </cell>
          <cell r="R58">
            <v>0</v>
          </cell>
          <cell r="S58" t="str">
            <v>FACTURA EN CEROS</v>
          </cell>
        </row>
        <row r="59">
          <cell r="D59">
            <v>78559</v>
          </cell>
          <cell r="E59">
            <v>44346</v>
          </cell>
          <cell r="F59">
            <v>44362</v>
          </cell>
          <cell r="G59">
            <v>2042960</v>
          </cell>
          <cell r="H59">
            <v>2042960</v>
          </cell>
          <cell r="I59">
            <v>0</v>
          </cell>
          <cell r="J59">
            <v>0</v>
          </cell>
          <cell r="K59">
            <v>0</v>
          </cell>
          <cell r="L59">
            <v>0</v>
          </cell>
          <cell r="M59">
            <v>0</v>
          </cell>
          <cell r="N59">
            <v>0</v>
          </cell>
          <cell r="O59">
            <v>2042960</v>
          </cell>
          <cell r="P59">
            <v>0</v>
          </cell>
          <cell r="Q59">
            <v>0</v>
          </cell>
          <cell r="R59">
            <v>0</v>
          </cell>
          <cell r="S59" t="str">
            <v>FACTURA EN CEROS</v>
          </cell>
        </row>
        <row r="60">
          <cell r="D60">
            <v>79599</v>
          </cell>
          <cell r="E60">
            <v>44349</v>
          </cell>
          <cell r="F60">
            <v>44390</v>
          </cell>
          <cell r="G60">
            <v>10600</v>
          </cell>
          <cell r="H60">
            <v>10600</v>
          </cell>
          <cell r="I60">
            <v>2120</v>
          </cell>
          <cell r="J60">
            <v>0</v>
          </cell>
          <cell r="K60">
            <v>0</v>
          </cell>
          <cell r="L60">
            <v>0</v>
          </cell>
          <cell r="M60">
            <v>0</v>
          </cell>
          <cell r="N60">
            <v>0</v>
          </cell>
          <cell r="O60">
            <v>8480</v>
          </cell>
          <cell r="P60">
            <v>0</v>
          </cell>
          <cell r="Q60">
            <v>0</v>
          </cell>
          <cell r="R60">
            <v>0</v>
          </cell>
          <cell r="S60" t="str">
            <v>FACTURA EN CEROS</v>
          </cell>
        </row>
        <row r="61">
          <cell r="D61">
            <v>79762</v>
          </cell>
          <cell r="E61">
            <v>44350</v>
          </cell>
          <cell r="F61">
            <v>44390</v>
          </cell>
          <cell r="G61">
            <v>569699</v>
          </cell>
          <cell r="H61">
            <v>569699</v>
          </cell>
          <cell r="I61">
            <v>22980</v>
          </cell>
          <cell r="J61">
            <v>0</v>
          </cell>
          <cell r="K61">
            <v>0</v>
          </cell>
          <cell r="L61">
            <v>0</v>
          </cell>
          <cell r="M61">
            <v>0</v>
          </cell>
          <cell r="N61">
            <v>0</v>
          </cell>
          <cell r="O61">
            <v>546719</v>
          </cell>
          <cell r="P61">
            <v>0</v>
          </cell>
          <cell r="Q61">
            <v>0</v>
          </cell>
          <cell r="R61">
            <v>0</v>
          </cell>
          <cell r="S61" t="str">
            <v>FACTURA EN CEROS</v>
          </cell>
        </row>
        <row r="62">
          <cell r="D62">
            <v>81199</v>
          </cell>
          <cell r="E62">
            <v>44355</v>
          </cell>
          <cell r="F62">
            <v>44390</v>
          </cell>
          <cell r="G62">
            <v>76028</v>
          </cell>
          <cell r="H62">
            <v>76028</v>
          </cell>
          <cell r="I62">
            <v>0</v>
          </cell>
          <cell r="J62">
            <v>0</v>
          </cell>
          <cell r="K62">
            <v>0</v>
          </cell>
          <cell r="L62">
            <v>0</v>
          </cell>
          <cell r="M62">
            <v>0</v>
          </cell>
          <cell r="N62">
            <v>0</v>
          </cell>
          <cell r="O62">
            <v>76028</v>
          </cell>
          <cell r="P62">
            <v>0</v>
          </cell>
          <cell r="Q62">
            <v>0</v>
          </cell>
          <cell r="R62">
            <v>0</v>
          </cell>
          <cell r="S62" t="str">
            <v>FACTURA EN CEROS</v>
          </cell>
        </row>
        <row r="63">
          <cell r="D63">
            <v>82619</v>
          </cell>
          <cell r="E63">
            <v>44360</v>
          </cell>
          <cell r="F63">
            <v>44390</v>
          </cell>
          <cell r="G63">
            <v>61940</v>
          </cell>
          <cell r="H63">
            <v>61940</v>
          </cell>
          <cell r="I63">
            <v>61940</v>
          </cell>
          <cell r="J63">
            <v>0</v>
          </cell>
          <cell r="K63">
            <v>0</v>
          </cell>
          <cell r="L63">
            <v>0</v>
          </cell>
          <cell r="M63">
            <v>0</v>
          </cell>
          <cell r="N63">
            <v>0</v>
          </cell>
          <cell r="O63">
            <v>0</v>
          </cell>
          <cell r="P63">
            <v>0</v>
          </cell>
          <cell r="Q63">
            <v>0</v>
          </cell>
          <cell r="R63">
            <v>0</v>
          </cell>
          <cell r="S63" t="str">
            <v>FACT ENVIADA SCANEDAD 29/09/2021</v>
          </cell>
        </row>
        <row r="64">
          <cell r="D64">
            <v>86981</v>
          </cell>
          <cell r="E64">
            <v>44377</v>
          </cell>
          <cell r="F64">
            <v>44390</v>
          </cell>
          <cell r="G64">
            <v>229500</v>
          </cell>
          <cell r="H64">
            <v>229500</v>
          </cell>
          <cell r="I64">
            <v>63046</v>
          </cell>
          <cell r="J64">
            <v>0</v>
          </cell>
          <cell r="K64">
            <v>0</v>
          </cell>
          <cell r="L64">
            <v>0</v>
          </cell>
          <cell r="M64">
            <v>0</v>
          </cell>
          <cell r="N64">
            <v>0</v>
          </cell>
          <cell r="O64">
            <v>166454</v>
          </cell>
          <cell r="P64">
            <v>0</v>
          </cell>
          <cell r="Q64">
            <v>0</v>
          </cell>
          <cell r="R64">
            <v>0</v>
          </cell>
          <cell r="S64" t="str">
            <v>FACTURA EN CEROS</v>
          </cell>
        </row>
        <row r="65">
          <cell r="D65">
            <v>87226</v>
          </cell>
          <cell r="E65">
            <v>44377</v>
          </cell>
          <cell r="F65">
            <v>44390</v>
          </cell>
          <cell r="G65">
            <v>200357</v>
          </cell>
          <cell r="H65">
            <v>200357</v>
          </cell>
          <cell r="I65">
            <v>0</v>
          </cell>
          <cell r="J65">
            <v>0</v>
          </cell>
          <cell r="K65">
            <v>0</v>
          </cell>
          <cell r="L65">
            <v>0</v>
          </cell>
          <cell r="M65">
            <v>0</v>
          </cell>
          <cell r="N65">
            <v>0</v>
          </cell>
          <cell r="O65">
            <v>200357</v>
          </cell>
          <cell r="P65">
            <v>0</v>
          </cell>
          <cell r="Q65">
            <v>0</v>
          </cell>
          <cell r="R65">
            <v>0</v>
          </cell>
          <cell r="S65" t="str">
            <v>FACTURA EN CEROS</v>
          </cell>
        </row>
        <row r="66">
          <cell r="D66">
            <v>73039</v>
          </cell>
          <cell r="E66">
            <v>44326</v>
          </cell>
          <cell r="F66">
            <v>44362</v>
          </cell>
          <cell r="G66">
            <v>99423</v>
          </cell>
          <cell r="H66">
            <v>99423</v>
          </cell>
          <cell r="I66">
            <v>0</v>
          </cell>
          <cell r="J66">
            <v>0</v>
          </cell>
          <cell r="K66">
            <v>0</v>
          </cell>
          <cell r="L66">
            <v>99423</v>
          </cell>
          <cell r="M66">
            <v>0</v>
          </cell>
          <cell r="N66">
            <v>0</v>
          </cell>
          <cell r="O66">
            <v>0</v>
          </cell>
          <cell r="P66">
            <v>0</v>
          </cell>
          <cell r="Q66">
            <v>0</v>
          </cell>
          <cell r="R66">
            <v>0</v>
          </cell>
          <cell r="S66" t="str">
            <v>FACT ENVIADA SCANEDAD 29/09/2021</v>
          </cell>
        </row>
        <row r="67">
          <cell r="D67">
            <v>74775</v>
          </cell>
          <cell r="E67">
            <v>44331</v>
          </cell>
          <cell r="F67">
            <v>44362</v>
          </cell>
          <cell r="G67">
            <v>99423</v>
          </cell>
          <cell r="H67">
            <v>99423</v>
          </cell>
          <cell r="I67">
            <v>0</v>
          </cell>
          <cell r="J67">
            <v>0</v>
          </cell>
          <cell r="K67">
            <v>0</v>
          </cell>
          <cell r="L67">
            <v>99423</v>
          </cell>
          <cell r="M67">
            <v>0</v>
          </cell>
          <cell r="N67">
            <v>0</v>
          </cell>
          <cell r="O67">
            <v>0</v>
          </cell>
          <cell r="P67">
            <v>0</v>
          </cell>
          <cell r="Q67">
            <v>0</v>
          </cell>
          <cell r="R67">
            <v>0</v>
          </cell>
          <cell r="S67" t="str">
            <v>FACT ENVIADA SCANEDAD 29/09/2021</v>
          </cell>
        </row>
        <row r="68">
          <cell r="D68">
            <v>75494</v>
          </cell>
          <cell r="E68">
            <v>44335</v>
          </cell>
          <cell r="F68">
            <v>44362</v>
          </cell>
          <cell r="G68">
            <v>99423</v>
          </cell>
          <cell r="H68">
            <v>99423</v>
          </cell>
          <cell r="I68">
            <v>0</v>
          </cell>
          <cell r="J68">
            <v>0</v>
          </cell>
          <cell r="K68">
            <v>0</v>
          </cell>
          <cell r="L68">
            <v>99423</v>
          </cell>
          <cell r="M68">
            <v>0</v>
          </cell>
          <cell r="N68">
            <v>0</v>
          </cell>
          <cell r="O68">
            <v>0</v>
          </cell>
          <cell r="P68">
            <v>0</v>
          </cell>
          <cell r="Q68">
            <v>0</v>
          </cell>
          <cell r="R68">
            <v>0</v>
          </cell>
          <cell r="S68" t="str">
            <v>FACT ENVIADA SCANEDAD 29/09/2021</v>
          </cell>
        </row>
        <row r="69">
          <cell r="D69">
            <v>75891</v>
          </cell>
          <cell r="E69">
            <v>44336</v>
          </cell>
          <cell r="F69">
            <v>44362</v>
          </cell>
          <cell r="G69">
            <v>99423</v>
          </cell>
          <cell r="H69">
            <v>99423</v>
          </cell>
          <cell r="I69">
            <v>0</v>
          </cell>
          <cell r="J69">
            <v>0</v>
          </cell>
          <cell r="K69">
            <v>0</v>
          </cell>
          <cell r="L69">
            <v>99423</v>
          </cell>
          <cell r="M69">
            <v>0</v>
          </cell>
          <cell r="N69">
            <v>0</v>
          </cell>
          <cell r="O69">
            <v>0</v>
          </cell>
          <cell r="P69">
            <v>0</v>
          </cell>
          <cell r="Q69">
            <v>0</v>
          </cell>
          <cell r="R69">
            <v>0</v>
          </cell>
          <cell r="S69" t="str">
            <v>FACT ENVIADA SCANEDAD 29/09/2021</v>
          </cell>
        </row>
        <row r="70">
          <cell r="D70">
            <v>76805</v>
          </cell>
          <cell r="E70">
            <v>44340</v>
          </cell>
          <cell r="F70">
            <v>44362</v>
          </cell>
          <cell r="G70">
            <v>99423</v>
          </cell>
          <cell r="H70">
            <v>99423</v>
          </cell>
          <cell r="I70">
            <v>0</v>
          </cell>
          <cell r="J70">
            <v>0</v>
          </cell>
          <cell r="K70">
            <v>0</v>
          </cell>
          <cell r="L70">
            <v>99423</v>
          </cell>
          <cell r="M70">
            <v>0</v>
          </cell>
          <cell r="N70">
            <v>0</v>
          </cell>
          <cell r="O70">
            <v>0</v>
          </cell>
          <cell r="P70">
            <v>0</v>
          </cell>
          <cell r="Q70">
            <v>0</v>
          </cell>
          <cell r="R70">
            <v>0</v>
          </cell>
          <cell r="S70" t="str">
            <v>FACT ENVIADA SCANEDAD 29/09/2021</v>
          </cell>
        </row>
        <row r="71">
          <cell r="D71">
            <v>82766</v>
          </cell>
          <cell r="E71">
            <v>44361</v>
          </cell>
          <cell r="F71">
            <v>44390</v>
          </cell>
          <cell r="G71">
            <v>99423</v>
          </cell>
          <cell r="H71">
            <v>99423</v>
          </cell>
          <cell r="I71">
            <v>0</v>
          </cell>
          <cell r="J71">
            <v>0</v>
          </cell>
          <cell r="K71">
            <v>0</v>
          </cell>
          <cell r="L71">
            <v>99423</v>
          </cell>
          <cell r="M71">
            <v>0</v>
          </cell>
          <cell r="N71">
            <v>0</v>
          </cell>
          <cell r="O71">
            <v>0</v>
          </cell>
          <cell r="P71">
            <v>0</v>
          </cell>
          <cell r="Q71">
            <v>0</v>
          </cell>
          <cell r="R71">
            <v>0</v>
          </cell>
          <cell r="S71" t="str">
            <v>FACT ENVIADA SCANEDAD 29/09/2021</v>
          </cell>
        </row>
        <row r="72">
          <cell r="D72">
            <v>78560</v>
          </cell>
          <cell r="E72">
            <v>44346</v>
          </cell>
          <cell r="F72">
            <v>44362</v>
          </cell>
          <cell r="G72">
            <v>173223</v>
          </cell>
          <cell r="H72">
            <v>173223</v>
          </cell>
          <cell r="I72">
            <v>0</v>
          </cell>
          <cell r="J72">
            <v>0</v>
          </cell>
          <cell r="K72">
            <v>0</v>
          </cell>
          <cell r="L72">
            <v>173223</v>
          </cell>
          <cell r="M72">
            <v>0</v>
          </cell>
          <cell r="N72">
            <v>0</v>
          </cell>
          <cell r="O72">
            <v>0</v>
          </cell>
          <cell r="P72">
            <v>0</v>
          </cell>
          <cell r="Q72">
            <v>0</v>
          </cell>
          <cell r="R72">
            <v>0</v>
          </cell>
          <cell r="S72" t="str">
            <v>FACT ENVIADA SCANEDAD 29/09/2021</v>
          </cell>
        </row>
        <row r="73">
          <cell r="D73">
            <v>74976</v>
          </cell>
          <cell r="E73">
            <v>44332</v>
          </cell>
          <cell r="F73">
            <v>44362</v>
          </cell>
          <cell r="G73">
            <v>266903</v>
          </cell>
          <cell r="H73">
            <v>266903</v>
          </cell>
          <cell r="I73">
            <v>0</v>
          </cell>
          <cell r="J73">
            <v>0</v>
          </cell>
          <cell r="K73">
            <v>0</v>
          </cell>
          <cell r="L73">
            <v>266903</v>
          </cell>
          <cell r="M73">
            <v>0</v>
          </cell>
          <cell r="N73">
            <v>0</v>
          </cell>
          <cell r="O73">
            <v>0</v>
          </cell>
          <cell r="P73">
            <v>0</v>
          </cell>
          <cell r="Q73">
            <v>0</v>
          </cell>
          <cell r="R73">
            <v>0</v>
          </cell>
          <cell r="S73" t="str">
            <v>FACT ENVIADA SCANEDAD 29/09/2021</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50"/>
  <sheetViews>
    <sheetView showGridLines="0" workbookViewId="0">
      <pane ySplit="5" topLeftCell="A115" activePane="bottomLeft" state="frozenSplit"/>
      <selection pane="bottomLeft" activeCell="G148" sqref="G148"/>
    </sheetView>
  </sheetViews>
  <sheetFormatPr defaultColWidth="9.140625" defaultRowHeight="12.75"/>
  <cols>
    <col min="1" max="1" width="1" customWidth="1"/>
    <col min="2" max="2" width="0.140625" customWidth="1"/>
    <col min="3" max="3" width="13.28515625" customWidth="1"/>
    <col min="4" max="4" width="13.42578125" customWidth="1"/>
    <col min="5" max="5" width="17.42578125" customWidth="1"/>
    <col min="6" max="6" width="15.28515625" customWidth="1"/>
    <col min="7" max="7" width="13.42578125" customWidth="1"/>
    <col min="8" max="8" width="15.85546875" customWidth="1"/>
    <col min="9" max="9" width="15.28515625" customWidth="1"/>
    <col min="10" max="10" width="14.85546875" customWidth="1"/>
    <col min="11" max="11" width="19.7109375" customWidth="1"/>
    <col min="12" max="12" width="35.5703125" bestFit="1" customWidth="1"/>
  </cols>
  <sheetData>
    <row r="1" spans="2:13" ht="40.35" customHeight="1">
      <c r="C1" s="53" t="s">
        <v>0</v>
      </c>
      <c r="D1" s="56"/>
      <c r="E1" s="56"/>
      <c r="F1" s="56"/>
      <c r="G1" s="56"/>
      <c r="H1" s="56"/>
      <c r="I1" s="56"/>
      <c r="J1" s="56"/>
      <c r="K1" s="56"/>
    </row>
    <row r="2" spans="2:13" ht="17.100000000000001" customHeight="1">
      <c r="B2" s="53" t="s">
        <v>1</v>
      </c>
      <c r="C2" s="56"/>
      <c r="D2" s="56"/>
      <c r="E2" s="56"/>
      <c r="F2" s="56"/>
      <c r="G2" s="56"/>
      <c r="H2" s="56"/>
      <c r="I2" s="56"/>
      <c r="J2" s="56"/>
      <c r="K2" s="56"/>
    </row>
    <row r="3" spans="2:13" ht="17.100000000000001" customHeight="1">
      <c r="C3" s="53" t="s">
        <v>2</v>
      </c>
      <c r="D3" s="56"/>
      <c r="E3" s="56"/>
      <c r="F3" s="56"/>
      <c r="G3" s="56"/>
      <c r="H3" s="56"/>
      <c r="I3" s="56"/>
      <c r="J3" s="56"/>
      <c r="K3" s="56"/>
    </row>
    <row r="4" spans="2:13" ht="17.100000000000001" customHeight="1">
      <c r="B4" s="53" t="s">
        <v>3</v>
      </c>
      <c r="C4" s="56"/>
      <c r="D4" s="56"/>
      <c r="E4" s="56"/>
      <c r="F4" s="56"/>
      <c r="G4" s="56"/>
      <c r="H4" s="56"/>
      <c r="I4" s="56"/>
      <c r="J4" s="56"/>
      <c r="K4" s="56"/>
    </row>
    <row r="5" spans="2:13" ht="15.4" customHeight="1"/>
    <row r="6" spans="2:13">
      <c r="B6" s="54" t="s">
        <v>4</v>
      </c>
      <c r="C6" s="55"/>
      <c r="D6" s="7" t="s">
        <v>5</v>
      </c>
      <c r="E6" s="7" t="s">
        <v>6</v>
      </c>
      <c r="F6" s="7" t="s">
        <v>7</v>
      </c>
      <c r="G6" s="7" t="s">
        <v>8</v>
      </c>
      <c r="H6" s="7" t="s">
        <v>9</v>
      </c>
      <c r="I6" s="7" t="s">
        <v>10</v>
      </c>
      <c r="J6" s="7" t="s">
        <v>11</v>
      </c>
      <c r="K6" s="7" t="s">
        <v>12</v>
      </c>
      <c r="L6" s="7"/>
    </row>
    <row r="7" spans="2:13">
      <c r="B7" s="51" t="s">
        <v>13</v>
      </c>
      <c r="C7" s="52"/>
      <c r="D7" s="1">
        <v>8226</v>
      </c>
      <c r="E7" s="1">
        <v>980993</v>
      </c>
      <c r="F7" s="2">
        <v>43810</v>
      </c>
      <c r="G7" s="2">
        <v>44044</v>
      </c>
      <c r="H7" s="3">
        <v>686841</v>
      </c>
      <c r="I7" s="4">
        <v>0</v>
      </c>
      <c r="J7" s="4">
        <v>0</v>
      </c>
      <c r="K7" s="4">
        <v>686841</v>
      </c>
      <c r="L7" t="str">
        <f>VLOOKUP($E$7:$E$149,'[1]NIT 900'!D$2:S$73,16,FALSE)</f>
        <v>FACT ENVIADA SCANEDAD 29/09/2021</v>
      </c>
    </row>
    <row r="8" spans="2:13" ht="12.75" customHeight="1">
      <c r="B8" s="51" t="s">
        <v>13</v>
      </c>
      <c r="C8" s="52"/>
      <c r="D8" s="1">
        <v>7668</v>
      </c>
      <c r="E8" s="1">
        <v>983314</v>
      </c>
      <c r="F8" s="2">
        <v>43821</v>
      </c>
      <c r="G8" s="2">
        <v>43852</v>
      </c>
      <c r="H8" s="3">
        <v>3667467</v>
      </c>
      <c r="I8" s="4">
        <v>0</v>
      </c>
      <c r="J8" s="4">
        <v>1623900</v>
      </c>
      <c r="K8" s="4">
        <v>2043567</v>
      </c>
      <c r="L8" t="str">
        <f>VLOOKUP($E$7:$E$149,'[1]NIT 900'!D$2:S$73,16,FALSE)</f>
        <v>SOLICITAR SOPORTE DE PAGO</v>
      </c>
      <c r="M8" s="8" t="s">
        <v>14</v>
      </c>
    </row>
    <row r="9" spans="2:13" ht="12.75" customHeight="1">
      <c r="B9" s="51" t="s">
        <v>13</v>
      </c>
      <c r="C9" s="52"/>
      <c r="D9" s="1">
        <v>7667</v>
      </c>
      <c r="E9" s="1">
        <v>984529</v>
      </c>
      <c r="F9" s="2">
        <v>43829</v>
      </c>
      <c r="G9" s="2">
        <v>43852</v>
      </c>
      <c r="H9" s="3">
        <v>976640</v>
      </c>
      <c r="I9" s="4">
        <v>0</v>
      </c>
      <c r="J9" s="4">
        <v>950640</v>
      </c>
      <c r="K9" s="4">
        <v>26000</v>
      </c>
      <c r="L9" t="str">
        <f>VLOOKUP($E$7:$E$149,'[1]NIT 900'!D$2:S$73,16,FALSE)</f>
        <v>SOLICITAR SOPORTE DE PAGO</v>
      </c>
    </row>
    <row r="10" spans="2:13" ht="12.75" customHeight="1">
      <c r="B10" s="51" t="s">
        <v>13</v>
      </c>
      <c r="C10" s="52"/>
      <c r="D10" s="1">
        <v>8226</v>
      </c>
      <c r="E10" s="1">
        <v>993017</v>
      </c>
      <c r="F10" s="2">
        <v>43861</v>
      </c>
      <c r="G10" s="2">
        <v>44044</v>
      </c>
      <c r="H10" s="3">
        <v>1483976</v>
      </c>
      <c r="I10" s="4">
        <v>0</v>
      </c>
      <c r="J10" s="4">
        <v>0</v>
      </c>
      <c r="K10" s="4">
        <v>1483976</v>
      </c>
      <c r="L10" t="str">
        <f>VLOOKUP($E$7:$E$149,'[1]NIT 900'!D$2:S$73,16,FALSE)</f>
        <v>FACT ENVIADA SCANEDAD 29/09/2021</v>
      </c>
    </row>
    <row r="11" spans="2:13" ht="12.75" customHeight="1">
      <c r="B11" s="51" t="s">
        <v>13</v>
      </c>
      <c r="C11" s="52"/>
      <c r="D11" s="1">
        <v>8226</v>
      </c>
      <c r="E11" s="1">
        <v>1003169</v>
      </c>
      <c r="F11" s="2">
        <v>43909</v>
      </c>
      <c r="G11" s="2">
        <v>44044</v>
      </c>
      <c r="H11" s="3">
        <v>1109235</v>
      </c>
      <c r="I11" s="4">
        <v>0</v>
      </c>
      <c r="J11" s="4">
        <v>0</v>
      </c>
      <c r="K11" s="4">
        <v>1109235</v>
      </c>
      <c r="L11" t="str">
        <f>VLOOKUP($E$7:$E$149,'[1]NIT 900'!D$2:S$73,16,FALSE)</f>
        <v>FACT ENVIADA SCANEDAD 29/09/2021</v>
      </c>
    </row>
    <row r="12" spans="2:13" ht="12.75" customHeight="1">
      <c r="B12" s="51" t="s">
        <v>13</v>
      </c>
      <c r="C12" s="52"/>
      <c r="D12" s="1">
        <v>8226</v>
      </c>
      <c r="E12" s="1">
        <v>1004652</v>
      </c>
      <c r="F12" s="2">
        <v>43925</v>
      </c>
      <c r="G12" s="2">
        <v>44044</v>
      </c>
      <c r="H12" s="3">
        <v>2611337</v>
      </c>
      <c r="I12" s="4">
        <v>0</v>
      </c>
      <c r="J12" s="4">
        <v>0</v>
      </c>
      <c r="K12" s="4">
        <v>2611337</v>
      </c>
      <c r="L12" t="str">
        <f>VLOOKUP($E$7:$E$149,'[1]NIT 900'!D$2:S$73,16,FALSE)</f>
        <v>FACT ENVIADA SCANEDAD 29/09/2021</v>
      </c>
    </row>
    <row r="13" spans="2:13" ht="12.75" customHeight="1">
      <c r="B13" s="51" t="s">
        <v>13</v>
      </c>
      <c r="C13" s="52"/>
      <c r="D13" s="1">
        <v>8226</v>
      </c>
      <c r="E13" s="1">
        <v>1005555</v>
      </c>
      <c r="F13" s="2">
        <v>43938</v>
      </c>
      <c r="G13" s="2">
        <v>44044</v>
      </c>
      <c r="H13" s="3">
        <v>1580723</v>
      </c>
      <c r="I13" s="4">
        <v>0</v>
      </c>
      <c r="J13" s="4">
        <v>0</v>
      </c>
      <c r="K13" s="4">
        <v>1580723</v>
      </c>
      <c r="L13" t="str">
        <f>VLOOKUP($E$7:$E$149,'[1]NIT 900'!D$2:S$73,16,FALSE)</f>
        <v>FACT ENVIADA SCANEDAD 29/09/2021</v>
      </c>
    </row>
    <row r="14" spans="2:13" ht="12.75" customHeight="1">
      <c r="B14" s="51" t="s">
        <v>13</v>
      </c>
      <c r="C14" s="52"/>
      <c r="D14" s="1">
        <v>8226</v>
      </c>
      <c r="E14" s="1">
        <v>1006223</v>
      </c>
      <c r="F14" s="2">
        <v>43945</v>
      </c>
      <c r="G14" s="2">
        <v>44044</v>
      </c>
      <c r="H14" s="3">
        <v>1195751</v>
      </c>
      <c r="I14" s="4">
        <v>0</v>
      </c>
      <c r="J14" s="4">
        <v>0</v>
      </c>
      <c r="K14" s="4">
        <v>1195751</v>
      </c>
      <c r="L14" t="str">
        <f>VLOOKUP($E$7:$E$149,'[1]NIT 900'!D$2:S$73,16,FALSE)</f>
        <v>FACT ENVIADA SCANEDAD 29/09/2021</v>
      </c>
    </row>
    <row r="15" spans="2:13" ht="12.75" customHeight="1">
      <c r="B15" s="51" t="s">
        <v>13</v>
      </c>
      <c r="C15" s="52"/>
      <c r="D15" s="1">
        <v>8226</v>
      </c>
      <c r="E15" s="1">
        <v>1006689</v>
      </c>
      <c r="F15" s="2">
        <v>43950</v>
      </c>
      <c r="G15" s="2">
        <v>44044</v>
      </c>
      <c r="H15" s="3">
        <v>1475398</v>
      </c>
      <c r="I15" s="4">
        <v>0</v>
      </c>
      <c r="J15" s="4">
        <v>0</v>
      </c>
      <c r="K15" s="4">
        <v>1475398</v>
      </c>
      <c r="L15" t="str">
        <f>VLOOKUP($E$7:$E$149,'[1]NIT 900'!D$2:S$73,16,FALSE)</f>
        <v>FACT ENVIADA SCANEDAD 29/09/2021</v>
      </c>
    </row>
    <row r="16" spans="2:13" ht="12.75" customHeight="1">
      <c r="B16" s="1" t="s">
        <v>15</v>
      </c>
      <c r="C16" s="1" t="s">
        <v>15</v>
      </c>
      <c r="D16" s="1">
        <v>8481</v>
      </c>
      <c r="E16" s="1">
        <v>8478</v>
      </c>
      <c r="F16" s="2">
        <v>44089</v>
      </c>
      <c r="G16" s="2">
        <v>44112</v>
      </c>
      <c r="H16" s="3">
        <v>4530068</v>
      </c>
      <c r="I16" s="4">
        <v>0</v>
      </c>
      <c r="J16" s="4">
        <v>0</v>
      </c>
      <c r="K16" s="4">
        <v>4530068</v>
      </c>
      <c r="L16" t="str">
        <f>VLOOKUP($E$7:$E$149,'[1]NIT 900'!D$2:S$73,16,FALSE)</f>
        <v>FACT ENVIADA SCANEDAD 29/09/2021</v>
      </c>
    </row>
    <row r="17" spans="2:13" ht="12.75" customHeight="1">
      <c r="B17" s="1" t="s">
        <v>15</v>
      </c>
      <c r="C17" s="1" t="s">
        <v>15</v>
      </c>
      <c r="D17" s="1">
        <v>8481</v>
      </c>
      <c r="E17" s="1">
        <v>10964</v>
      </c>
      <c r="F17" s="2">
        <v>44099</v>
      </c>
      <c r="G17" s="2">
        <v>44112</v>
      </c>
      <c r="H17" s="3">
        <v>276994</v>
      </c>
      <c r="I17" s="4">
        <v>0</v>
      </c>
      <c r="J17" s="4">
        <v>263558</v>
      </c>
      <c r="K17" s="4">
        <v>13436</v>
      </c>
      <c r="L17" t="str">
        <f>VLOOKUP($E$7:$E$149,'[1]NIT 900'!D$2:S$73,16,FALSE)</f>
        <v>FACT ENVIADA SCANEDAD 29/09/2021</v>
      </c>
    </row>
    <row r="18" spans="2:13" ht="12.75" customHeight="1">
      <c r="B18" s="1" t="s">
        <v>15</v>
      </c>
      <c r="C18" s="1" t="s">
        <v>15</v>
      </c>
      <c r="D18" s="1">
        <v>8551</v>
      </c>
      <c r="E18" s="1">
        <v>16376</v>
      </c>
      <c r="F18" s="2">
        <v>44123</v>
      </c>
      <c r="G18" s="2">
        <v>44148</v>
      </c>
      <c r="H18" s="3">
        <v>2059652</v>
      </c>
      <c r="I18" s="4">
        <v>0</v>
      </c>
      <c r="J18" s="4">
        <v>0</v>
      </c>
      <c r="K18" s="4">
        <v>2059652</v>
      </c>
      <c r="L18" t="str">
        <f>VLOOKUP($E$7:$E$149,'[1]NIT 900'!D$2:S$73,16,FALSE)</f>
        <v>FACT ENVIADA SCANEDAD 29/09/2021</v>
      </c>
    </row>
    <row r="19" spans="2:13" ht="12.75" customHeight="1">
      <c r="B19" s="1" t="s">
        <v>15</v>
      </c>
      <c r="C19" s="1" t="s">
        <v>15</v>
      </c>
      <c r="D19" s="1">
        <v>8551</v>
      </c>
      <c r="E19" s="1">
        <v>19871</v>
      </c>
      <c r="F19" s="2">
        <v>44134</v>
      </c>
      <c r="G19" s="2">
        <v>44148</v>
      </c>
      <c r="H19" s="3">
        <v>729300</v>
      </c>
      <c r="I19" s="4">
        <v>0</v>
      </c>
      <c r="J19" s="4">
        <v>0</v>
      </c>
      <c r="K19" s="4">
        <v>729300</v>
      </c>
      <c r="L19" t="str">
        <f>VLOOKUP($E$7:$E$149,'[1]NIT 900'!D$2:S$73,16,FALSE)</f>
        <v>SOLICITAR SOPORTE DE PAGO</v>
      </c>
    </row>
    <row r="20" spans="2:13" ht="12.75" customHeight="1">
      <c r="B20" s="1" t="s">
        <v>15</v>
      </c>
      <c r="C20" s="1" t="s">
        <v>15</v>
      </c>
      <c r="D20" s="1">
        <v>8883</v>
      </c>
      <c r="E20" s="1">
        <v>37170</v>
      </c>
      <c r="F20" s="2">
        <v>44209</v>
      </c>
      <c r="G20" s="2">
        <v>44238</v>
      </c>
      <c r="H20" s="3">
        <v>3620936</v>
      </c>
      <c r="I20" s="4">
        <v>0</v>
      </c>
      <c r="J20" s="4">
        <v>1476024</v>
      </c>
      <c r="K20" s="4">
        <v>2144912</v>
      </c>
      <c r="L20" t="str">
        <f>VLOOKUP($E$7:$E$149,'[1]NIT 900'!D$2:S$73,16,FALSE)</f>
        <v>SOLICITAR SOPORTE DE PAGO</v>
      </c>
      <c r="M20" s="8" t="s">
        <v>16</v>
      </c>
    </row>
    <row r="21" spans="2:13" ht="12.75" customHeight="1">
      <c r="B21" s="1" t="s">
        <v>15</v>
      </c>
      <c r="C21" s="1" t="s">
        <v>15</v>
      </c>
      <c r="D21" s="1">
        <v>8883</v>
      </c>
      <c r="E21" s="1">
        <v>39219</v>
      </c>
      <c r="F21" s="2">
        <v>44220</v>
      </c>
      <c r="G21" s="2">
        <v>44238</v>
      </c>
      <c r="H21" s="3">
        <v>610708</v>
      </c>
      <c r="I21" s="4">
        <v>0</v>
      </c>
      <c r="J21" s="4">
        <v>0</v>
      </c>
      <c r="K21" s="4">
        <v>610708</v>
      </c>
      <c r="L21" t="str">
        <f>VLOOKUP($E$7:$E$149,'[1]NIT 900'!D$2:S$73,16,FALSE)</f>
        <v>SOLICITAR SOPORTE DE PAGO</v>
      </c>
    </row>
    <row r="22" spans="2:13" ht="12.75" customHeight="1">
      <c r="B22" s="1" t="s">
        <v>15</v>
      </c>
      <c r="C22" s="1" t="s">
        <v>15</v>
      </c>
      <c r="D22" s="1">
        <v>8883</v>
      </c>
      <c r="E22" s="1">
        <v>40182</v>
      </c>
      <c r="F22" s="2">
        <v>44224</v>
      </c>
      <c r="G22" s="2">
        <v>44238</v>
      </c>
      <c r="H22" s="3">
        <v>1220659</v>
      </c>
      <c r="I22" s="4">
        <v>0</v>
      </c>
      <c r="J22" s="4">
        <v>0</v>
      </c>
      <c r="K22" s="4">
        <v>1220659</v>
      </c>
      <c r="L22" t="str">
        <f>VLOOKUP($E$7:$E$149,'[1]NIT 900'!D$2:S$73,16,FALSE)</f>
        <v>SOLICITAR SOPORTE DE PAGO</v>
      </c>
    </row>
    <row r="23" spans="2:13" ht="12.75" customHeight="1">
      <c r="B23" s="1" t="s">
        <v>15</v>
      </c>
      <c r="C23" s="1" t="s">
        <v>15</v>
      </c>
      <c r="D23" s="1">
        <v>8883</v>
      </c>
      <c r="E23" s="1">
        <v>41438</v>
      </c>
      <c r="F23" s="2">
        <v>44226</v>
      </c>
      <c r="G23" s="2">
        <v>44238</v>
      </c>
      <c r="H23" s="3">
        <v>371395</v>
      </c>
      <c r="I23" s="4">
        <v>0</v>
      </c>
      <c r="J23" s="4">
        <v>0</v>
      </c>
      <c r="K23" s="4">
        <v>371395</v>
      </c>
      <c r="L23" t="str">
        <f>VLOOKUP($E$7:$E$149,'[1]NIT 900'!D$2:S$73,16,FALSE)</f>
        <v>SOLICITAR SOPORTE DE PAGO</v>
      </c>
      <c r="M23" s="8"/>
    </row>
    <row r="24" spans="2:13" ht="12.75" customHeight="1">
      <c r="B24" s="1" t="s">
        <v>15</v>
      </c>
      <c r="C24" s="1" t="s">
        <v>15</v>
      </c>
      <c r="D24" s="1">
        <v>8883</v>
      </c>
      <c r="E24" s="1">
        <v>41439</v>
      </c>
      <c r="F24" s="2">
        <v>44226</v>
      </c>
      <c r="G24" s="2">
        <v>44238</v>
      </c>
      <c r="H24" s="3">
        <v>99423</v>
      </c>
      <c r="I24" s="4">
        <v>0</v>
      </c>
      <c r="J24" s="4">
        <v>0</v>
      </c>
      <c r="K24" s="4">
        <v>99423</v>
      </c>
      <c r="L24" t="str">
        <f>VLOOKUP($E$7:$E$149,'[1]NIT 900'!D$2:S$73,16,FALSE)</f>
        <v>FACT ENVIADA SCANEDAD 29/09/2021</v>
      </c>
    </row>
    <row r="25" spans="2:13" ht="12.75" customHeight="1">
      <c r="B25" s="1" t="s">
        <v>15</v>
      </c>
      <c r="C25" s="1" t="s">
        <v>15</v>
      </c>
      <c r="D25" s="1">
        <v>8957</v>
      </c>
      <c r="E25" s="1">
        <v>42357</v>
      </c>
      <c r="F25" s="2">
        <v>44231</v>
      </c>
      <c r="G25" s="2">
        <v>44259</v>
      </c>
      <c r="H25" s="3">
        <v>2520580</v>
      </c>
      <c r="I25" s="4">
        <v>0</v>
      </c>
      <c r="J25" s="4">
        <v>875675</v>
      </c>
      <c r="K25" s="4">
        <v>1644905</v>
      </c>
      <c r="L25" t="str">
        <f>VLOOKUP($E$7:$E$149,'[1]NIT 900'!D$2:S$73,16,FALSE)</f>
        <v>FACT ENVIADA SCANEDAD 29/09/2021</v>
      </c>
    </row>
    <row r="26" spans="2:13" ht="12.75" customHeight="1">
      <c r="B26" s="1" t="s">
        <v>15</v>
      </c>
      <c r="C26" s="1" t="s">
        <v>15</v>
      </c>
      <c r="D26" s="1">
        <v>9055</v>
      </c>
      <c r="E26" s="1">
        <v>51765</v>
      </c>
      <c r="F26" s="2">
        <v>44268</v>
      </c>
      <c r="G26" s="2">
        <v>44329</v>
      </c>
      <c r="H26" s="3">
        <v>99423</v>
      </c>
      <c r="I26" s="4">
        <v>0</v>
      </c>
      <c r="J26" s="4">
        <v>0</v>
      </c>
      <c r="K26" s="4">
        <v>99423</v>
      </c>
      <c r="L26" t="str">
        <f>VLOOKUP($E$7:$E$149,'[1]NIT 900'!D$2:S$73,16,FALSE)</f>
        <v>FACT ENVIADA SCANEDAD 29/09/2021</v>
      </c>
    </row>
    <row r="27" spans="2:13" ht="12.75" customHeight="1">
      <c r="B27" s="1" t="s">
        <v>15</v>
      </c>
      <c r="C27" s="1" t="s">
        <v>15</v>
      </c>
      <c r="D27" s="1">
        <v>9055</v>
      </c>
      <c r="E27" s="1">
        <v>53594</v>
      </c>
      <c r="F27" s="2">
        <v>44274</v>
      </c>
      <c r="G27" s="2">
        <v>44329</v>
      </c>
      <c r="H27" s="3">
        <v>666548</v>
      </c>
      <c r="I27" s="4">
        <v>0</v>
      </c>
      <c r="J27" s="4">
        <v>0</v>
      </c>
      <c r="K27" s="4">
        <v>666548</v>
      </c>
      <c r="L27" t="str">
        <f>VLOOKUP($E$7:$E$149,'[1]NIT 900'!D$2:S$73,16,FALSE)</f>
        <v>FACT ENVIADA SCANEDAD 29/09/2021</v>
      </c>
    </row>
    <row r="28" spans="2:13" ht="12.75" customHeight="1">
      <c r="B28" s="1" t="s">
        <v>15</v>
      </c>
      <c r="C28" s="1" t="s">
        <v>15</v>
      </c>
      <c r="D28" s="1">
        <v>9160</v>
      </c>
      <c r="E28" s="1">
        <v>59293</v>
      </c>
      <c r="F28" s="2">
        <v>44293</v>
      </c>
      <c r="G28" s="2">
        <v>44329</v>
      </c>
      <c r="H28" s="3">
        <v>99423</v>
      </c>
      <c r="I28" s="4">
        <v>0</v>
      </c>
      <c r="J28" s="4">
        <v>0</v>
      </c>
      <c r="K28" s="4">
        <v>99423</v>
      </c>
      <c r="L28" t="str">
        <f>VLOOKUP($E$7:$E$149,'[1]NIT 900'!D$2:S$73,16,FALSE)</f>
        <v>FACT ENVIADA SCANEDAD 29/09/2021</v>
      </c>
    </row>
    <row r="29" spans="2:13" ht="12.75" customHeight="1">
      <c r="B29" s="1" t="s">
        <v>15</v>
      </c>
      <c r="C29" s="1" t="s">
        <v>15</v>
      </c>
      <c r="D29" s="1">
        <v>9304</v>
      </c>
      <c r="E29" s="1">
        <v>69277</v>
      </c>
      <c r="F29" s="2">
        <v>44317</v>
      </c>
      <c r="G29" s="2">
        <v>44362</v>
      </c>
      <c r="H29" s="3">
        <v>62053</v>
      </c>
      <c r="I29" s="4">
        <v>0</v>
      </c>
      <c r="J29" s="4">
        <v>0</v>
      </c>
      <c r="K29" s="4">
        <v>62053</v>
      </c>
      <c r="L29" t="str">
        <f>VLOOKUP($E$7:$E$149,'[1]NIT 900'!D$2:S$73,16,FALSE)</f>
        <v>FACT ENVIADA SCANEDAD 29/09/2021</v>
      </c>
    </row>
    <row r="30" spans="2:13" ht="12.75" customHeight="1">
      <c r="B30" s="1" t="s">
        <v>15</v>
      </c>
      <c r="C30" s="1" t="s">
        <v>15</v>
      </c>
      <c r="D30" s="1">
        <v>9304</v>
      </c>
      <c r="E30" s="1">
        <v>70566</v>
      </c>
      <c r="F30" s="2">
        <v>44320</v>
      </c>
      <c r="G30" s="2">
        <v>44362</v>
      </c>
      <c r="H30" s="3">
        <v>600549</v>
      </c>
      <c r="I30" s="4">
        <v>0</v>
      </c>
      <c r="J30" s="4">
        <v>0</v>
      </c>
      <c r="K30" s="4">
        <v>600549</v>
      </c>
      <c r="L30" t="str">
        <f>VLOOKUP($E$7:$E$149,'[1]NIT 900'!D$2:S$73,16,FALSE)</f>
        <v>SOLICITAR SOPORTE DE PAGO</v>
      </c>
    </row>
    <row r="31" spans="2:13" ht="12.75" customHeight="1">
      <c r="B31" s="1" t="s">
        <v>15</v>
      </c>
      <c r="C31" s="1" t="s">
        <v>15</v>
      </c>
      <c r="D31" s="1">
        <v>9304</v>
      </c>
      <c r="E31" s="1">
        <v>72257</v>
      </c>
      <c r="F31" s="2">
        <v>44324</v>
      </c>
      <c r="G31" s="2">
        <v>44362</v>
      </c>
      <c r="H31" s="3">
        <v>1161367</v>
      </c>
      <c r="I31" s="4">
        <v>0</v>
      </c>
      <c r="J31" s="4">
        <v>0</v>
      </c>
      <c r="K31" s="4">
        <v>1161367</v>
      </c>
      <c r="L31" t="str">
        <f>VLOOKUP($E$7:$E$149,'[1]NIT 900'!D$2:S$73,16,FALSE)</f>
        <v>SOLICITAR SOPORTE DE PAGO</v>
      </c>
    </row>
    <row r="32" spans="2:13" ht="12.75" customHeight="1">
      <c r="B32" s="1" t="s">
        <v>15</v>
      </c>
      <c r="C32" s="1" t="s">
        <v>15</v>
      </c>
      <c r="D32" s="1">
        <v>9304</v>
      </c>
      <c r="E32" s="1">
        <v>73039</v>
      </c>
      <c r="F32" s="2">
        <v>44326</v>
      </c>
      <c r="G32" s="2">
        <v>44362</v>
      </c>
      <c r="H32" s="3">
        <v>99423</v>
      </c>
      <c r="I32" s="4">
        <v>0</v>
      </c>
      <c r="J32" s="4">
        <v>0</v>
      </c>
      <c r="K32" s="4">
        <v>99423</v>
      </c>
      <c r="L32" t="str">
        <f>VLOOKUP($E$7:$E$149,'[1]NIT 900'!D$2:S$73,16,FALSE)</f>
        <v>FACT ENVIADA SCANEDAD 29/09/2021</v>
      </c>
    </row>
    <row r="33" spans="2:21" ht="12.75" customHeight="1">
      <c r="B33" s="1" t="s">
        <v>15</v>
      </c>
      <c r="C33" s="1" t="s">
        <v>15</v>
      </c>
      <c r="D33" s="1">
        <v>9304</v>
      </c>
      <c r="E33" s="1">
        <v>74774</v>
      </c>
      <c r="F33" s="2">
        <v>44331</v>
      </c>
      <c r="G33" s="2">
        <v>44362</v>
      </c>
      <c r="H33" s="3">
        <v>749279</v>
      </c>
      <c r="I33" s="4">
        <v>0</v>
      </c>
      <c r="J33" s="4">
        <v>0</v>
      </c>
      <c r="K33" s="4">
        <v>749279</v>
      </c>
      <c r="L33" t="str">
        <f>VLOOKUP($E$7:$E$149,'[1]NIT 900'!D$2:S$73,16,FALSE)</f>
        <v>SOLICITAR SOPORTE DE PAGO</v>
      </c>
    </row>
    <row r="34" spans="2:21" ht="12.75" customHeight="1">
      <c r="B34" s="1" t="s">
        <v>15</v>
      </c>
      <c r="C34" s="1" t="s">
        <v>15</v>
      </c>
      <c r="D34" s="1">
        <v>9304</v>
      </c>
      <c r="E34" s="1">
        <v>74775</v>
      </c>
      <c r="F34" s="2">
        <v>44331</v>
      </c>
      <c r="G34" s="2">
        <v>44362</v>
      </c>
      <c r="H34" s="3">
        <v>99423</v>
      </c>
      <c r="I34" s="4">
        <v>0</v>
      </c>
      <c r="J34" s="4">
        <v>0</v>
      </c>
      <c r="K34" s="4">
        <v>99423</v>
      </c>
      <c r="L34" t="str">
        <f>VLOOKUP($E$7:$E$149,'[1]NIT 900'!D$2:S$73,16,FALSE)</f>
        <v>FACT ENVIADA SCANEDAD 29/09/2021</v>
      </c>
    </row>
    <row r="35" spans="2:21" ht="12.75" customHeight="1">
      <c r="B35" s="1" t="s">
        <v>15</v>
      </c>
      <c r="C35" s="1" t="s">
        <v>15</v>
      </c>
      <c r="D35" s="1">
        <v>9304</v>
      </c>
      <c r="E35" s="1">
        <v>74976</v>
      </c>
      <c r="F35" s="2">
        <v>44332</v>
      </c>
      <c r="G35" s="2">
        <v>44362</v>
      </c>
      <c r="H35" s="3">
        <v>266903</v>
      </c>
      <c r="I35" s="4">
        <v>0</v>
      </c>
      <c r="J35" s="4">
        <v>0</v>
      </c>
      <c r="K35" s="4">
        <v>266903</v>
      </c>
      <c r="L35" t="str">
        <f>VLOOKUP($E$7:$E$149,'[1]NIT 900'!D$2:S$73,16,FALSE)</f>
        <v>FACT ENVIADA SCANEDAD 29/09/2021</v>
      </c>
    </row>
    <row r="36" spans="2:21" ht="12.75" customHeight="1">
      <c r="B36" s="1" t="s">
        <v>15</v>
      </c>
      <c r="C36" s="1" t="s">
        <v>15</v>
      </c>
      <c r="D36" s="1">
        <v>9304</v>
      </c>
      <c r="E36" s="1">
        <v>75494</v>
      </c>
      <c r="F36" s="2">
        <v>44335</v>
      </c>
      <c r="G36" s="2">
        <v>44362</v>
      </c>
      <c r="H36" s="3">
        <v>99423</v>
      </c>
      <c r="I36" s="4">
        <v>0</v>
      </c>
      <c r="J36" s="4">
        <v>0</v>
      </c>
      <c r="K36" s="4">
        <v>99423</v>
      </c>
      <c r="L36" t="str">
        <f>VLOOKUP($E$7:$E$149,'[1]NIT 900'!D$2:S$73,16,FALSE)</f>
        <v>FACT ENVIADA SCANEDAD 29/09/2021</v>
      </c>
    </row>
    <row r="37" spans="2:21" ht="12.75" customHeight="1">
      <c r="B37" s="1" t="s">
        <v>15</v>
      </c>
      <c r="C37" s="1" t="s">
        <v>15</v>
      </c>
      <c r="D37" s="1">
        <v>9304</v>
      </c>
      <c r="E37" s="1">
        <v>75891</v>
      </c>
      <c r="F37" s="2">
        <v>44336</v>
      </c>
      <c r="G37" s="2">
        <v>44362</v>
      </c>
      <c r="H37" s="3">
        <v>99423</v>
      </c>
      <c r="I37" s="4">
        <v>0</v>
      </c>
      <c r="J37" s="4">
        <v>0</v>
      </c>
      <c r="K37" s="4">
        <v>99423</v>
      </c>
      <c r="L37" t="str">
        <f>VLOOKUP($E$7:$E$149,'[1]NIT 900'!D$2:S$73,16,FALSE)</f>
        <v>FACT ENVIADA SCANEDAD 29/09/2021</v>
      </c>
    </row>
    <row r="38" spans="2:21" ht="12.75" customHeight="1">
      <c r="B38" s="1" t="s">
        <v>15</v>
      </c>
      <c r="C38" s="1" t="s">
        <v>15</v>
      </c>
      <c r="D38" s="1">
        <v>9304</v>
      </c>
      <c r="E38" s="1">
        <v>76558</v>
      </c>
      <c r="F38" s="2">
        <v>44338</v>
      </c>
      <c r="G38" s="2">
        <v>44362</v>
      </c>
      <c r="H38" s="3">
        <v>1169094</v>
      </c>
      <c r="I38" s="4">
        <v>0</v>
      </c>
      <c r="J38" s="4">
        <v>0</v>
      </c>
      <c r="K38" s="4">
        <v>1169094</v>
      </c>
      <c r="L38" t="str">
        <f>VLOOKUP($E$7:$E$149,'[1]NIT 900'!D$2:S$73,16,FALSE)</f>
        <v>SOLICITAR SOPORTE DE PAGO</v>
      </c>
    </row>
    <row r="39" spans="2:21" ht="12.75" customHeight="1">
      <c r="B39" s="1" t="s">
        <v>15</v>
      </c>
      <c r="C39" s="1" t="s">
        <v>15</v>
      </c>
      <c r="D39" s="1">
        <v>9304</v>
      </c>
      <c r="E39" s="1">
        <v>76805</v>
      </c>
      <c r="F39" s="2">
        <v>44340</v>
      </c>
      <c r="G39" s="2">
        <v>44362</v>
      </c>
      <c r="H39" s="3">
        <v>99423</v>
      </c>
      <c r="I39" s="4">
        <v>0</v>
      </c>
      <c r="J39" s="4">
        <v>0</v>
      </c>
      <c r="K39" s="4">
        <v>99423</v>
      </c>
      <c r="L39" t="str">
        <f>VLOOKUP($E$7:$E$149,'[1]NIT 900'!D$2:S$73,16,FALSE)</f>
        <v>FACT ENVIADA SCANEDAD 29/09/2021</v>
      </c>
    </row>
    <row r="40" spans="2:21" ht="12.75" customHeight="1">
      <c r="B40" s="1" t="s">
        <v>15</v>
      </c>
      <c r="C40" s="1" t="s">
        <v>15</v>
      </c>
      <c r="D40" s="1">
        <v>9304</v>
      </c>
      <c r="E40" s="1">
        <v>77747</v>
      </c>
      <c r="F40" s="2">
        <v>44342</v>
      </c>
      <c r="G40" s="2">
        <v>44362</v>
      </c>
      <c r="H40" s="3">
        <v>1627261</v>
      </c>
      <c r="I40" s="4">
        <v>0</v>
      </c>
      <c r="J40" s="4">
        <v>372655</v>
      </c>
      <c r="K40" s="4">
        <v>1254606</v>
      </c>
      <c r="L40" t="str">
        <f>VLOOKUP($E$7:$E$149,'[1]NIT 900'!D$2:S$73,16,FALSE)</f>
        <v>SOLICITAR SOPORTE DE PAGO</v>
      </c>
      <c r="M40" s="8" t="s">
        <v>17</v>
      </c>
    </row>
    <row r="41" spans="2:21" ht="12.75" customHeight="1">
      <c r="B41" s="1" t="s">
        <v>15</v>
      </c>
      <c r="C41" s="1" t="s">
        <v>15</v>
      </c>
      <c r="D41" s="1">
        <v>9304</v>
      </c>
      <c r="E41" s="1">
        <v>78560</v>
      </c>
      <c r="F41" s="2">
        <v>44346</v>
      </c>
      <c r="G41" s="2">
        <v>44362</v>
      </c>
      <c r="H41" s="3">
        <v>173223</v>
      </c>
      <c r="I41" s="4">
        <v>0</v>
      </c>
      <c r="J41" s="4">
        <v>0</v>
      </c>
      <c r="K41" s="4">
        <v>173223</v>
      </c>
      <c r="L41" t="str">
        <f>VLOOKUP($E$7:$E$149,'[1]NIT 900'!D$2:S$73,16,FALSE)</f>
        <v>FACT ENVIADA SCANEDAD 29/09/2021</v>
      </c>
    </row>
    <row r="42" spans="2:21" ht="12.75" customHeight="1">
      <c r="B42" s="1" t="s">
        <v>15</v>
      </c>
      <c r="C42" s="1" t="s">
        <v>15</v>
      </c>
      <c r="D42" s="1">
        <v>9398</v>
      </c>
      <c r="E42" s="1">
        <v>82766</v>
      </c>
      <c r="F42" s="2">
        <v>44361</v>
      </c>
      <c r="G42" s="2">
        <v>44390</v>
      </c>
      <c r="H42" s="3">
        <v>99423</v>
      </c>
      <c r="I42" s="4">
        <v>0</v>
      </c>
      <c r="J42" s="4">
        <v>0</v>
      </c>
      <c r="K42" s="4">
        <v>99423</v>
      </c>
      <c r="L42" t="str">
        <f>VLOOKUP($E$7:$E$149,'[1]NIT 900'!D$2:S$73,16,FALSE)</f>
        <v>FACT ENVIADA SCANEDAD 29/09/2021</v>
      </c>
    </row>
    <row r="43" spans="2:21" ht="12.75" customHeight="1">
      <c r="B43" s="1" t="s">
        <v>15</v>
      </c>
      <c r="C43" s="1" t="s">
        <v>15</v>
      </c>
      <c r="D43" s="1">
        <v>9459</v>
      </c>
      <c r="E43" s="1">
        <v>88543</v>
      </c>
      <c r="F43" s="2">
        <v>44383</v>
      </c>
      <c r="G43" s="2">
        <v>44448</v>
      </c>
      <c r="H43" s="3">
        <v>1363900</v>
      </c>
      <c r="I43" s="4">
        <v>0</v>
      </c>
      <c r="J43" s="4">
        <v>3346</v>
      </c>
      <c r="K43" s="4">
        <v>1360554</v>
      </c>
    </row>
    <row r="44" spans="2:21" ht="12.75" customHeight="1">
      <c r="B44" s="1" t="s">
        <v>15</v>
      </c>
      <c r="C44" s="1" t="s">
        <v>15</v>
      </c>
      <c r="D44" s="1">
        <v>9459</v>
      </c>
      <c r="E44" s="1">
        <v>88807</v>
      </c>
      <c r="F44" s="2">
        <v>44384</v>
      </c>
      <c r="G44" s="2">
        <v>44448</v>
      </c>
      <c r="H44" s="3">
        <v>99423</v>
      </c>
      <c r="I44" s="4">
        <v>0</v>
      </c>
      <c r="J44" s="4">
        <v>0</v>
      </c>
      <c r="K44" s="4">
        <v>99423</v>
      </c>
    </row>
    <row r="45" spans="2:21" ht="12.75" customHeight="1">
      <c r="B45" s="1" t="s">
        <v>15</v>
      </c>
      <c r="C45" s="1" t="s">
        <v>15</v>
      </c>
      <c r="D45" s="1">
        <v>9459</v>
      </c>
      <c r="E45" s="1">
        <v>94356</v>
      </c>
      <c r="F45" s="2">
        <v>44402</v>
      </c>
      <c r="G45" s="2">
        <v>44448</v>
      </c>
      <c r="H45" s="3">
        <v>1326383</v>
      </c>
      <c r="I45" s="4">
        <v>0</v>
      </c>
      <c r="J45" s="4">
        <v>572837</v>
      </c>
      <c r="K45" s="4">
        <v>753546</v>
      </c>
      <c r="L45" s="9" t="s">
        <v>18</v>
      </c>
      <c r="M45" s="10"/>
      <c r="N45" s="10"/>
      <c r="O45" s="10"/>
      <c r="P45" s="10"/>
      <c r="Q45" s="10"/>
      <c r="R45" s="10"/>
      <c r="S45" s="10"/>
      <c r="T45" s="10"/>
      <c r="U45" s="10"/>
    </row>
    <row r="46" spans="2:21" ht="12.75" customHeight="1">
      <c r="B46" s="1" t="s">
        <v>15</v>
      </c>
      <c r="C46" s="1" t="s">
        <v>15</v>
      </c>
      <c r="D46" s="1">
        <v>9459</v>
      </c>
      <c r="E46" s="1">
        <v>94357</v>
      </c>
      <c r="F46" s="2">
        <v>44402</v>
      </c>
      <c r="G46" s="2">
        <v>44448</v>
      </c>
      <c r="H46" s="3">
        <v>99423</v>
      </c>
      <c r="I46" s="4">
        <v>0</v>
      </c>
      <c r="J46" s="4">
        <v>0</v>
      </c>
      <c r="K46" s="4">
        <v>99423</v>
      </c>
    </row>
    <row r="47" spans="2:21" ht="12.75" customHeight="1">
      <c r="B47" s="1" t="s">
        <v>15</v>
      </c>
      <c r="C47" s="1" t="s">
        <v>15</v>
      </c>
      <c r="D47" s="1">
        <v>9704</v>
      </c>
      <c r="E47" s="1">
        <v>97116</v>
      </c>
      <c r="F47" s="2">
        <v>44411</v>
      </c>
      <c r="G47" s="2">
        <v>44519</v>
      </c>
      <c r="H47" s="3">
        <v>59700</v>
      </c>
      <c r="I47" s="4">
        <v>0</v>
      </c>
      <c r="J47" s="4">
        <v>0</v>
      </c>
      <c r="K47" s="4">
        <v>59700</v>
      </c>
    </row>
    <row r="48" spans="2:21" ht="12.75" customHeight="1">
      <c r="B48" s="1" t="s">
        <v>15</v>
      </c>
      <c r="C48" s="1" t="s">
        <v>15</v>
      </c>
      <c r="D48" s="1">
        <v>9704</v>
      </c>
      <c r="E48" s="1">
        <v>97633</v>
      </c>
      <c r="F48" s="2">
        <v>44413</v>
      </c>
      <c r="G48" s="2">
        <v>44519</v>
      </c>
      <c r="H48" s="3">
        <v>161517</v>
      </c>
      <c r="I48" s="4">
        <v>0</v>
      </c>
      <c r="J48" s="4">
        <v>0</v>
      </c>
      <c r="K48" s="4">
        <v>161517</v>
      </c>
    </row>
    <row r="49" spans="2:11" ht="12.75" customHeight="1">
      <c r="B49" s="1" t="s">
        <v>15</v>
      </c>
      <c r="C49" s="1" t="s">
        <v>15</v>
      </c>
      <c r="D49" s="1">
        <v>9704</v>
      </c>
      <c r="E49" s="1">
        <v>99335</v>
      </c>
      <c r="F49" s="2">
        <v>44419</v>
      </c>
      <c r="G49" s="2">
        <v>44519</v>
      </c>
      <c r="H49" s="3">
        <v>1752798</v>
      </c>
      <c r="I49" s="4">
        <v>0</v>
      </c>
      <c r="J49" s="4">
        <v>0</v>
      </c>
      <c r="K49" s="4">
        <v>1752798</v>
      </c>
    </row>
    <row r="50" spans="2:11" ht="12.75" customHeight="1">
      <c r="B50" s="1" t="s">
        <v>15</v>
      </c>
      <c r="C50" s="1" t="s">
        <v>15</v>
      </c>
      <c r="D50" s="1">
        <v>9706</v>
      </c>
      <c r="E50" s="1">
        <v>99336</v>
      </c>
      <c r="F50" s="2">
        <v>44419</v>
      </c>
      <c r="G50" s="2">
        <v>44519</v>
      </c>
      <c r="H50" s="3">
        <v>99423</v>
      </c>
      <c r="I50" s="4">
        <v>0</v>
      </c>
      <c r="J50" s="4">
        <v>0</v>
      </c>
      <c r="K50" s="4">
        <v>99423</v>
      </c>
    </row>
    <row r="51" spans="2:11" ht="12.75" customHeight="1">
      <c r="B51" s="1" t="s">
        <v>15</v>
      </c>
      <c r="C51" s="1" t="s">
        <v>15</v>
      </c>
      <c r="D51" s="1">
        <v>9704</v>
      </c>
      <c r="E51" s="1">
        <v>100973</v>
      </c>
      <c r="F51" s="2">
        <v>44425</v>
      </c>
      <c r="G51" s="2">
        <v>44519</v>
      </c>
      <c r="H51" s="3">
        <v>60385</v>
      </c>
      <c r="I51" s="4">
        <v>0</v>
      </c>
      <c r="J51" s="4">
        <v>0</v>
      </c>
      <c r="K51" s="4">
        <v>60385</v>
      </c>
    </row>
    <row r="52" spans="2:11" ht="12.75" customHeight="1">
      <c r="B52" s="1" t="s">
        <v>15</v>
      </c>
      <c r="C52" s="1" t="s">
        <v>15</v>
      </c>
      <c r="D52" s="1">
        <v>9706</v>
      </c>
      <c r="E52" s="1">
        <v>100974</v>
      </c>
      <c r="F52" s="2">
        <v>44425</v>
      </c>
      <c r="G52" s="2">
        <v>44519</v>
      </c>
      <c r="H52" s="3">
        <v>99423</v>
      </c>
      <c r="I52" s="4">
        <v>0</v>
      </c>
      <c r="J52" s="4">
        <v>0</v>
      </c>
      <c r="K52" s="4">
        <v>99423</v>
      </c>
    </row>
    <row r="53" spans="2:11" ht="12.75" customHeight="1">
      <c r="B53" s="1" t="s">
        <v>15</v>
      </c>
      <c r="C53" s="1" t="s">
        <v>15</v>
      </c>
      <c r="D53" s="1">
        <v>9704</v>
      </c>
      <c r="E53" s="1">
        <v>101165</v>
      </c>
      <c r="F53" s="2">
        <v>44426</v>
      </c>
      <c r="G53" s="2">
        <v>44519</v>
      </c>
      <c r="H53" s="3">
        <v>61952</v>
      </c>
      <c r="I53" s="4">
        <v>0</v>
      </c>
      <c r="J53" s="4">
        <v>0</v>
      </c>
      <c r="K53" s="4">
        <v>61952</v>
      </c>
    </row>
    <row r="54" spans="2:11" ht="12.75" customHeight="1">
      <c r="B54" s="1" t="s">
        <v>15</v>
      </c>
      <c r="C54" s="1" t="s">
        <v>15</v>
      </c>
      <c r="D54" s="1">
        <v>9704</v>
      </c>
      <c r="E54" s="1">
        <v>101628</v>
      </c>
      <c r="F54" s="2">
        <v>44427</v>
      </c>
      <c r="G54" s="2">
        <v>44519</v>
      </c>
      <c r="H54" s="3">
        <v>197169</v>
      </c>
      <c r="I54" s="4">
        <v>0</v>
      </c>
      <c r="J54" s="4">
        <v>0</v>
      </c>
      <c r="K54" s="4">
        <v>197169</v>
      </c>
    </row>
    <row r="55" spans="2:11" ht="12.75" customHeight="1">
      <c r="B55" s="1" t="s">
        <v>15</v>
      </c>
      <c r="C55" s="1" t="s">
        <v>15</v>
      </c>
      <c r="D55" s="1">
        <v>9704</v>
      </c>
      <c r="E55" s="1">
        <v>103713</v>
      </c>
      <c r="F55" s="2">
        <v>44434</v>
      </c>
      <c r="G55" s="2">
        <v>44519</v>
      </c>
      <c r="H55" s="3">
        <v>560627</v>
      </c>
      <c r="I55" s="4">
        <v>0</v>
      </c>
      <c r="J55" s="4">
        <v>0</v>
      </c>
      <c r="K55" s="4">
        <v>560627</v>
      </c>
    </row>
    <row r="56" spans="2:11" ht="12.75" customHeight="1">
      <c r="B56" s="1" t="s">
        <v>15</v>
      </c>
      <c r="C56" s="1" t="s">
        <v>15</v>
      </c>
      <c r="D56" s="1">
        <v>9704</v>
      </c>
      <c r="E56" s="1">
        <v>103775</v>
      </c>
      <c r="F56" s="2">
        <v>44434</v>
      </c>
      <c r="G56" s="2">
        <v>44519</v>
      </c>
      <c r="H56" s="3">
        <v>59700</v>
      </c>
      <c r="I56" s="4">
        <v>0</v>
      </c>
      <c r="J56" s="4">
        <v>0</v>
      </c>
      <c r="K56" s="4">
        <v>59700</v>
      </c>
    </row>
    <row r="57" spans="2:11" ht="12.75" customHeight="1">
      <c r="B57" s="1" t="s">
        <v>15</v>
      </c>
      <c r="C57" s="1" t="s">
        <v>15</v>
      </c>
      <c r="D57" s="1">
        <v>9706</v>
      </c>
      <c r="E57" s="1">
        <v>103776</v>
      </c>
      <c r="F57" s="2">
        <v>44434</v>
      </c>
      <c r="G57" s="2">
        <v>44519</v>
      </c>
      <c r="H57" s="3">
        <v>99423</v>
      </c>
      <c r="I57" s="4">
        <v>0</v>
      </c>
      <c r="J57" s="4">
        <v>0</v>
      </c>
      <c r="K57" s="4">
        <v>99423</v>
      </c>
    </row>
    <row r="58" spans="2:11" ht="12.75" customHeight="1">
      <c r="B58" s="1" t="s">
        <v>15</v>
      </c>
      <c r="C58" s="1" t="s">
        <v>15</v>
      </c>
      <c r="D58" s="1">
        <v>9704</v>
      </c>
      <c r="E58" s="1">
        <v>104007</v>
      </c>
      <c r="F58" s="2">
        <v>44434</v>
      </c>
      <c r="G58" s="2">
        <v>44519</v>
      </c>
      <c r="H58" s="3">
        <v>63370</v>
      </c>
      <c r="I58" s="4">
        <v>0</v>
      </c>
      <c r="J58" s="4">
        <v>0</v>
      </c>
      <c r="K58" s="4">
        <v>63370</v>
      </c>
    </row>
    <row r="59" spans="2:11" ht="12.75" customHeight="1">
      <c r="B59" s="1" t="s">
        <v>15</v>
      </c>
      <c r="C59" s="1" t="s">
        <v>15</v>
      </c>
      <c r="D59" s="1">
        <v>9704</v>
      </c>
      <c r="E59" s="1">
        <v>104388</v>
      </c>
      <c r="F59" s="2">
        <v>44436</v>
      </c>
      <c r="G59" s="2">
        <v>44519</v>
      </c>
      <c r="H59" s="3">
        <v>79149</v>
      </c>
      <c r="I59" s="4">
        <v>0</v>
      </c>
      <c r="J59" s="4">
        <v>0</v>
      </c>
      <c r="K59" s="4">
        <v>79149</v>
      </c>
    </row>
    <row r="60" spans="2:11" ht="12.75" customHeight="1">
      <c r="B60" s="1" t="s">
        <v>15</v>
      </c>
      <c r="C60" s="1" t="s">
        <v>15</v>
      </c>
      <c r="D60" s="1">
        <v>9704</v>
      </c>
      <c r="E60" s="1">
        <v>104569</v>
      </c>
      <c r="F60" s="2">
        <v>44436</v>
      </c>
      <c r="G60" s="2">
        <v>44519</v>
      </c>
      <c r="H60" s="3">
        <v>9700</v>
      </c>
      <c r="I60" s="4">
        <v>0</v>
      </c>
      <c r="J60" s="4">
        <v>0</v>
      </c>
      <c r="K60" s="4">
        <v>9700</v>
      </c>
    </row>
    <row r="61" spans="2:11" ht="12.75" customHeight="1">
      <c r="B61" s="1" t="s">
        <v>15</v>
      </c>
      <c r="C61" s="1" t="s">
        <v>15</v>
      </c>
      <c r="D61" s="1">
        <v>9704</v>
      </c>
      <c r="E61" s="1">
        <v>104659</v>
      </c>
      <c r="F61" s="2">
        <v>44437</v>
      </c>
      <c r="G61" s="2">
        <v>44519</v>
      </c>
      <c r="H61" s="3">
        <v>9475481</v>
      </c>
      <c r="I61" s="4">
        <v>0</v>
      </c>
      <c r="J61" s="4">
        <v>4587138</v>
      </c>
      <c r="K61" s="4">
        <v>4888343</v>
      </c>
    </row>
    <row r="62" spans="2:11" ht="12.75" customHeight="1">
      <c r="B62" s="1" t="s">
        <v>15</v>
      </c>
      <c r="C62" s="1" t="s">
        <v>15</v>
      </c>
      <c r="D62" s="1">
        <v>9706</v>
      </c>
      <c r="E62" s="1">
        <v>104660</v>
      </c>
      <c r="F62" s="2">
        <v>44437</v>
      </c>
      <c r="G62" s="2">
        <v>44519</v>
      </c>
      <c r="H62" s="3">
        <v>99423</v>
      </c>
      <c r="I62" s="4">
        <v>0</v>
      </c>
      <c r="J62" s="4">
        <v>0</v>
      </c>
      <c r="K62" s="4">
        <v>99423</v>
      </c>
    </row>
    <row r="63" spans="2:11" ht="12.75" customHeight="1">
      <c r="B63" s="1" t="s">
        <v>15</v>
      </c>
      <c r="C63" s="1" t="s">
        <v>15</v>
      </c>
      <c r="D63" s="1">
        <v>9704</v>
      </c>
      <c r="E63" s="1">
        <v>104726</v>
      </c>
      <c r="F63" s="2">
        <v>44438</v>
      </c>
      <c r="G63" s="2">
        <v>44519</v>
      </c>
      <c r="H63" s="3">
        <v>59700</v>
      </c>
      <c r="I63" s="4">
        <v>0</v>
      </c>
      <c r="J63" s="4">
        <v>0</v>
      </c>
      <c r="K63" s="4">
        <v>59700</v>
      </c>
    </row>
    <row r="64" spans="2:11" ht="12.75" customHeight="1">
      <c r="B64" s="1" t="s">
        <v>15</v>
      </c>
      <c r="C64" s="1" t="s">
        <v>15</v>
      </c>
      <c r="D64" s="1">
        <v>9706</v>
      </c>
      <c r="E64" s="1">
        <v>104727</v>
      </c>
      <c r="F64" s="2">
        <v>44438</v>
      </c>
      <c r="G64" s="2">
        <v>44519</v>
      </c>
      <c r="H64" s="3">
        <v>99423</v>
      </c>
      <c r="I64" s="4">
        <v>0</v>
      </c>
      <c r="J64" s="4">
        <v>0</v>
      </c>
      <c r="K64" s="4">
        <v>99423</v>
      </c>
    </row>
    <row r="65" spans="2:11" ht="12.75" customHeight="1">
      <c r="B65" s="1" t="s">
        <v>15</v>
      </c>
      <c r="C65" s="1" t="s">
        <v>15</v>
      </c>
      <c r="D65" s="1">
        <v>9704</v>
      </c>
      <c r="E65" s="1">
        <v>104812</v>
      </c>
      <c r="F65" s="2">
        <v>44438</v>
      </c>
      <c r="G65" s="2">
        <v>44519</v>
      </c>
      <c r="H65" s="3">
        <v>343190</v>
      </c>
      <c r="I65" s="4">
        <v>0</v>
      </c>
      <c r="J65" s="4">
        <v>0</v>
      </c>
      <c r="K65" s="4">
        <v>343190</v>
      </c>
    </row>
    <row r="66" spans="2:11" ht="12.75" customHeight="1">
      <c r="B66" s="1" t="s">
        <v>15</v>
      </c>
      <c r="C66" s="1" t="s">
        <v>15</v>
      </c>
      <c r="D66" s="1">
        <v>9704</v>
      </c>
      <c r="E66" s="1">
        <v>104865</v>
      </c>
      <c r="F66" s="2">
        <v>44438</v>
      </c>
      <c r="G66" s="2">
        <v>44519</v>
      </c>
      <c r="H66" s="3">
        <v>735104</v>
      </c>
      <c r="I66" s="4">
        <v>0</v>
      </c>
      <c r="J66" s="4">
        <v>0</v>
      </c>
      <c r="K66" s="4">
        <v>735104</v>
      </c>
    </row>
    <row r="67" spans="2:11" ht="12.75" customHeight="1">
      <c r="B67" s="1" t="s">
        <v>15</v>
      </c>
      <c r="C67" s="1" t="s">
        <v>15</v>
      </c>
      <c r="D67" s="1">
        <v>9705</v>
      </c>
      <c r="E67" s="1">
        <v>106301</v>
      </c>
      <c r="F67" s="2">
        <v>44442</v>
      </c>
      <c r="G67" s="2">
        <v>44519</v>
      </c>
      <c r="H67" s="3">
        <v>59700</v>
      </c>
      <c r="I67" s="4">
        <v>0</v>
      </c>
      <c r="J67" s="4">
        <v>0</v>
      </c>
      <c r="K67" s="4">
        <v>59700</v>
      </c>
    </row>
    <row r="68" spans="2:11" ht="12.75" customHeight="1">
      <c r="B68" s="1" t="s">
        <v>15</v>
      </c>
      <c r="C68" s="1" t="s">
        <v>15</v>
      </c>
      <c r="D68" s="1">
        <v>9705</v>
      </c>
      <c r="E68" s="1">
        <v>106307</v>
      </c>
      <c r="F68" s="2">
        <v>44442</v>
      </c>
      <c r="G68" s="2">
        <v>44519</v>
      </c>
      <c r="H68" s="3">
        <v>59700</v>
      </c>
      <c r="I68" s="4">
        <v>0</v>
      </c>
      <c r="J68" s="4">
        <v>0</v>
      </c>
      <c r="K68" s="4">
        <v>59700</v>
      </c>
    </row>
    <row r="69" spans="2:11" ht="12.75" customHeight="1">
      <c r="B69" s="1" t="s">
        <v>15</v>
      </c>
      <c r="C69" s="1" t="s">
        <v>15</v>
      </c>
      <c r="D69" s="1">
        <v>9705</v>
      </c>
      <c r="E69" s="1">
        <v>107731</v>
      </c>
      <c r="F69" s="2">
        <v>44447</v>
      </c>
      <c r="G69" s="2">
        <v>44519</v>
      </c>
      <c r="H69" s="3">
        <v>101561</v>
      </c>
      <c r="I69" s="4">
        <v>0</v>
      </c>
      <c r="J69" s="4">
        <v>0</v>
      </c>
      <c r="K69" s="4">
        <v>101561</v>
      </c>
    </row>
    <row r="70" spans="2:11" ht="12.75" customHeight="1">
      <c r="B70" s="1" t="s">
        <v>15</v>
      </c>
      <c r="C70" s="1" t="s">
        <v>15</v>
      </c>
      <c r="D70" s="1">
        <v>9705</v>
      </c>
      <c r="E70" s="1">
        <v>110527</v>
      </c>
      <c r="F70" s="2">
        <v>44456</v>
      </c>
      <c r="G70" s="2">
        <v>44519</v>
      </c>
      <c r="H70" s="3">
        <v>59700</v>
      </c>
      <c r="I70" s="4">
        <v>0</v>
      </c>
      <c r="J70" s="4">
        <v>0</v>
      </c>
      <c r="K70" s="4">
        <v>59700</v>
      </c>
    </row>
    <row r="71" spans="2:11" ht="12.75" customHeight="1">
      <c r="B71" s="1" t="s">
        <v>15</v>
      </c>
      <c r="C71" s="1" t="s">
        <v>15</v>
      </c>
      <c r="D71" s="1">
        <v>9707</v>
      </c>
      <c r="E71" s="1">
        <v>110528</v>
      </c>
      <c r="F71" s="2">
        <v>44456</v>
      </c>
      <c r="G71" s="2">
        <v>44519</v>
      </c>
      <c r="H71" s="3">
        <v>99423</v>
      </c>
      <c r="I71" s="4">
        <v>0</v>
      </c>
      <c r="J71" s="4">
        <v>0</v>
      </c>
      <c r="K71" s="4">
        <v>99423</v>
      </c>
    </row>
    <row r="72" spans="2:11" ht="12.75" customHeight="1">
      <c r="B72" s="1" t="s">
        <v>15</v>
      </c>
      <c r="C72" s="1" t="s">
        <v>15</v>
      </c>
      <c r="D72" s="1">
        <v>9705</v>
      </c>
      <c r="E72" s="1">
        <v>111494</v>
      </c>
      <c r="F72" s="2">
        <v>44460</v>
      </c>
      <c r="G72" s="2">
        <v>44519</v>
      </c>
      <c r="H72" s="3">
        <v>61952</v>
      </c>
      <c r="I72" s="4">
        <v>0</v>
      </c>
      <c r="J72" s="4">
        <v>0</v>
      </c>
      <c r="K72" s="4">
        <v>61952</v>
      </c>
    </row>
    <row r="73" spans="2:11" ht="12.75" customHeight="1">
      <c r="B73" s="1" t="s">
        <v>15</v>
      </c>
      <c r="C73" s="1" t="s">
        <v>15</v>
      </c>
      <c r="D73" s="1">
        <v>9707</v>
      </c>
      <c r="E73" s="1">
        <v>113350</v>
      </c>
      <c r="F73" s="2">
        <v>44467</v>
      </c>
      <c r="G73" s="2">
        <v>44519</v>
      </c>
      <c r="H73" s="3">
        <v>99423</v>
      </c>
      <c r="I73" s="4">
        <v>0</v>
      </c>
      <c r="J73" s="4">
        <v>0</v>
      </c>
      <c r="K73" s="4">
        <v>99423</v>
      </c>
    </row>
    <row r="74" spans="2:11" ht="12.75" customHeight="1">
      <c r="B74" s="1" t="s">
        <v>15</v>
      </c>
      <c r="C74" s="1" t="s">
        <v>15</v>
      </c>
      <c r="D74" s="1">
        <v>9705</v>
      </c>
      <c r="E74" s="1">
        <v>114069</v>
      </c>
      <c r="F74" s="2">
        <v>44469</v>
      </c>
      <c r="G74" s="2">
        <v>44519</v>
      </c>
      <c r="H74" s="3">
        <v>3652741</v>
      </c>
      <c r="I74" s="4">
        <v>0</v>
      </c>
      <c r="J74" s="4">
        <v>0</v>
      </c>
      <c r="K74" s="4">
        <v>3652741</v>
      </c>
    </row>
    <row r="75" spans="2:11" ht="12.75" customHeight="1">
      <c r="B75" s="1" t="s">
        <v>15</v>
      </c>
      <c r="C75" s="1" t="s">
        <v>15</v>
      </c>
      <c r="D75" s="1">
        <v>9707</v>
      </c>
      <c r="E75" s="1">
        <v>114070</v>
      </c>
      <c r="F75" s="2">
        <v>44469</v>
      </c>
      <c r="G75" s="2">
        <v>44519</v>
      </c>
      <c r="H75" s="3">
        <v>99423</v>
      </c>
      <c r="I75" s="4">
        <v>0</v>
      </c>
      <c r="J75" s="4">
        <v>0</v>
      </c>
      <c r="K75" s="4">
        <v>99423</v>
      </c>
    </row>
    <row r="76" spans="2:11" ht="12.75" customHeight="1">
      <c r="B76" s="1" t="s">
        <v>15</v>
      </c>
      <c r="C76" s="1" t="s">
        <v>15</v>
      </c>
      <c r="D76" s="1">
        <v>9705</v>
      </c>
      <c r="E76" s="1">
        <v>114289</v>
      </c>
      <c r="F76" s="2">
        <v>44469</v>
      </c>
      <c r="G76" s="2">
        <v>44519</v>
      </c>
      <c r="H76" s="3">
        <v>59700</v>
      </c>
      <c r="I76" s="4">
        <v>0</v>
      </c>
      <c r="J76" s="4">
        <v>0</v>
      </c>
      <c r="K76" s="4">
        <v>59700</v>
      </c>
    </row>
    <row r="77" spans="2:11" ht="12.75" customHeight="1">
      <c r="B77" s="1" t="s">
        <v>15</v>
      </c>
      <c r="C77" s="1" t="s">
        <v>15</v>
      </c>
      <c r="D77" s="1">
        <v>9707</v>
      </c>
      <c r="E77" s="1">
        <v>114290</v>
      </c>
      <c r="F77" s="2">
        <v>44469</v>
      </c>
      <c r="G77" s="2">
        <v>44519</v>
      </c>
      <c r="H77" s="3">
        <v>99423</v>
      </c>
      <c r="I77" s="4">
        <v>0</v>
      </c>
      <c r="J77" s="4">
        <v>0</v>
      </c>
      <c r="K77" s="4">
        <v>99423</v>
      </c>
    </row>
    <row r="78" spans="2:11" ht="12.75" customHeight="1">
      <c r="B78" s="1" t="s">
        <v>15</v>
      </c>
      <c r="C78" s="1" t="s">
        <v>15</v>
      </c>
      <c r="D78" s="1">
        <v>9705</v>
      </c>
      <c r="E78" s="1">
        <v>114295</v>
      </c>
      <c r="F78" s="2">
        <v>44469</v>
      </c>
      <c r="G78" s="2">
        <v>44519</v>
      </c>
      <c r="H78" s="3">
        <v>59700</v>
      </c>
      <c r="I78" s="4">
        <v>0</v>
      </c>
      <c r="J78" s="4">
        <v>0</v>
      </c>
      <c r="K78" s="4">
        <v>59700</v>
      </c>
    </row>
    <row r="79" spans="2:11" ht="12.75" customHeight="1">
      <c r="B79" s="1" t="s">
        <v>15</v>
      </c>
      <c r="C79" s="1" t="s">
        <v>15</v>
      </c>
      <c r="D79" s="1">
        <v>9707</v>
      </c>
      <c r="E79" s="1">
        <v>114296</v>
      </c>
      <c r="F79" s="2">
        <v>44469</v>
      </c>
      <c r="G79" s="2">
        <v>44519</v>
      </c>
      <c r="H79" s="3">
        <v>99423</v>
      </c>
      <c r="I79" s="4">
        <v>0</v>
      </c>
      <c r="J79" s="4">
        <v>0</v>
      </c>
      <c r="K79" s="4">
        <v>99423</v>
      </c>
    </row>
    <row r="80" spans="2:11" ht="12.75" customHeight="1">
      <c r="B80" s="1" t="s">
        <v>15</v>
      </c>
      <c r="C80" s="1" t="s">
        <v>15</v>
      </c>
      <c r="D80" s="1">
        <v>9804</v>
      </c>
      <c r="E80" s="1">
        <v>114768</v>
      </c>
      <c r="F80" s="2">
        <v>44471</v>
      </c>
      <c r="G80" s="2">
        <v>44523</v>
      </c>
      <c r="H80" s="3">
        <v>469185</v>
      </c>
      <c r="I80" s="4">
        <v>0</v>
      </c>
      <c r="J80" s="4">
        <v>0</v>
      </c>
      <c r="K80" s="4">
        <v>469185</v>
      </c>
    </row>
    <row r="81" spans="2:11" ht="12.75" customHeight="1">
      <c r="B81" s="1" t="s">
        <v>15</v>
      </c>
      <c r="C81" s="1" t="s">
        <v>15</v>
      </c>
      <c r="D81" s="1">
        <v>9804</v>
      </c>
      <c r="E81" s="1">
        <v>115483</v>
      </c>
      <c r="F81" s="2">
        <v>44474</v>
      </c>
      <c r="G81" s="2">
        <v>44523</v>
      </c>
      <c r="H81" s="3">
        <v>61263</v>
      </c>
      <c r="I81" s="4">
        <v>0</v>
      </c>
      <c r="J81" s="4">
        <v>0</v>
      </c>
      <c r="K81" s="4">
        <v>61263</v>
      </c>
    </row>
    <row r="82" spans="2:11" ht="12.75" customHeight="1">
      <c r="B82" s="1" t="s">
        <v>15</v>
      </c>
      <c r="C82" s="1" t="s">
        <v>15</v>
      </c>
      <c r="D82" s="1">
        <v>9804</v>
      </c>
      <c r="E82" s="1">
        <v>115911</v>
      </c>
      <c r="F82" s="2">
        <v>44475</v>
      </c>
      <c r="G82" s="2">
        <v>44523</v>
      </c>
      <c r="H82" s="3">
        <v>10600</v>
      </c>
      <c r="I82" s="4">
        <v>0</v>
      </c>
      <c r="J82" s="4">
        <v>0</v>
      </c>
      <c r="K82" s="4">
        <v>10600</v>
      </c>
    </row>
    <row r="83" spans="2:11" ht="12.75" customHeight="1">
      <c r="B83" s="1" t="s">
        <v>15</v>
      </c>
      <c r="C83" s="1" t="s">
        <v>15</v>
      </c>
      <c r="D83" s="1">
        <v>9804</v>
      </c>
      <c r="E83" s="1">
        <v>116273</v>
      </c>
      <c r="F83" s="2">
        <v>44476</v>
      </c>
      <c r="G83" s="2">
        <v>44523</v>
      </c>
      <c r="H83" s="3">
        <v>134535</v>
      </c>
      <c r="I83" s="4">
        <v>0</v>
      </c>
      <c r="J83" s="4">
        <v>0</v>
      </c>
      <c r="K83" s="4">
        <v>134535</v>
      </c>
    </row>
    <row r="84" spans="2:11" ht="12.75" customHeight="1">
      <c r="B84" s="1" t="s">
        <v>15</v>
      </c>
      <c r="C84" s="1" t="s">
        <v>15</v>
      </c>
      <c r="D84" s="1">
        <v>9804</v>
      </c>
      <c r="E84" s="1">
        <v>116510</v>
      </c>
      <c r="F84" s="2">
        <v>44477</v>
      </c>
      <c r="G84" s="2">
        <v>44523</v>
      </c>
      <c r="H84" s="3">
        <v>60905</v>
      </c>
      <c r="I84" s="4">
        <v>0</v>
      </c>
      <c r="J84" s="4">
        <v>0</v>
      </c>
      <c r="K84" s="4">
        <v>60905</v>
      </c>
    </row>
    <row r="85" spans="2:11" ht="12.75" customHeight="1">
      <c r="B85" s="1" t="s">
        <v>15</v>
      </c>
      <c r="C85" s="1" t="s">
        <v>15</v>
      </c>
      <c r="D85" s="1">
        <v>9804</v>
      </c>
      <c r="E85" s="1">
        <v>116823</v>
      </c>
      <c r="F85" s="2">
        <v>44478</v>
      </c>
      <c r="G85" s="2">
        <v>44523</v>
      </c>
      <c r="H85" s="3">
        <v>3048659</v>
      </c>
      <c r="I85" s="4">
        <v>0</v>
      </c>
      <c r="J85" s="4">
        <v>0</v>
      </c>
      <c r="K85" s="4">
        <v>3048659</v>
      </c>
    </row>
    <row r="86" spans="2:11" ht="12.75" customHeight="1">
      <c r="B86" s="1" t="s">
        <v>15</v>
      </c>
      <c r="C86" s="1" t="s">
        <v>15</v>
      </c>
      <c r="D86" s="1">
        <v>9805</v>
      </c>
      <c r="E86" s="1">
        <v>116824</v>
      </c>
      <c r="F86" s="2">
        <v>44478</v>
      </c>
      <c r="G86" s="2">
        <v>44525</v>
      </c>
      <c r="H86" s="3">
        <v>99423</v>
      </c>
      <c r="I86" s="4">
        <v>0</v>
      </c>
      <c r="J86" s="4">
        <v>0</v>
      </c>
      <c r="K86" s="4">
        <v>99423</v>
      </c>
    </row>
    <row r="87" spans="2:11" ht="12.75" customHeight="1">
      <c r="B87" s="1" t="s">
        <v>15</v>
      </c>
      <c r="C87" s="1" t="s">
        <v>15</v>
      </c>
      <c r="D87" s="1">
        <v>9804</v>
      </c>
      <c r="E87" s="1">
        <v>116840</v>
      </c>
      <c r="F87" s="2">
        <v>44478</v>
      </c>
      <c r="G87" s="2">
        <v>44523</v>
      </c>
      <c r="H87" s="3">
        <v>439401</v>
      </c>
      <c r="I87" s="4">
        <v>0</v>
      </c>
      <c r="J87" s="4">
        <v>0</v>
      </c>
      <c r="K87" s="4">
        <v>439401</v>
      </c>
    </row>
    <row r="88" spans="2:11" ht="12.75" customHeight="1">
      <c r="B88" s="1" t="s">
        <v>15</v>
      </c>
      <c r="C88" s="1" t="s">
        <v>15</v>
      </c>
      <c r="D88" s="1">
        <v>9804</v>
      </c>
      <c r="E88" s="1">
        <v>117715</v>
      </c>
      <c r="F88" s="2">
        <v>44481</v>
      </c>
      <c r="G88" s="2">
        <v>44523</v>
      </c>
      <c r="H88" s="3">
        <v>2081632</v>
      </c>
      <c r="I88" s="4">
        <v>0</v>
      </c>
      <c r="J88" s="4">
        <v>0</v>
      </c>
      <c r="K88" s="4">
        <v>2081632</v>
      </c>
    </row>
    <row r="89" spans="2:11" ht="12.75" customHeight="1">
      <c r="B89" s="1" t="s">
        <v>15</v>
      </c>
      <c r="C89" s="1" t="s">
        <v>15</v>
      </c>
      <c r="D89" s="1">
        <v>9805</v>
      </c>
      <c r="E89" s="1">
        <v>117716</v>
      </c>
      <c r="F89" s="2">
        <v>44481</v>
      </c>
      <c r="G89" s="2">
        <v>44525</v>
      </c>
      <c r="H89" s="3">
        <v>99423</v>
      </c>
      <c r="I89" s="4">
        <v>0</v>
      </c>
      <c r="J89" s="4">
        <v>0</v>
      </c>
      <c r="K89" s="4">
        <v>99423</v>
      </c>
    </row>
    <row r="90" spans="2:11" ht="12.75" customHeight="1">
      <c r="B90" s="1" t="s">
        <v>15</v>
      </c>
      <c r="C90" s="1" t="s">
        <v>15</v>
      </c>
      <c r="D90" s="1">
        <v>9804</v>
      </c>
      <c r="E90" s="1">
        <v>119344</v>
      </c>
      <c r="F90" s="2">
        <v>44489</v>
      </c>
      <c r="G90" s="2">
        <v>44523</v>
      </c>
      <c r="H90" s="3">
        <v>281619</v>
      </c>
      <c r="I90" s="4">
        <v>0</v>
      </c>
      <c r="J90" s="4">
        <v>0</v>
      </c>
      <c r="K90" s="4">
        <v>281619</v>
      </c>
    </row>
    <row r="91" spans="2:11" ht="12.75" customHeight="1">
      <c r="B91" s="1" t="s">
        <v>15</v>
      </c>
      <c r="C91" s="1" t="s">
        <v>15</v>
      </c>
      <c r="D91" s="1">
        <v>9805</v>
      </c>
      <c r="E91" s="1">
        <v>119345</v>
      </c>
      <c r="F91" s="2">
        <v>44489</v>
      </c>
      <c r="G91" s="2">
        <v>44525</v>
      </c>
      <c r="H91" s="3">
        <v>99423</v>
      </c>
      <c r="I91" s="4">
        <v>0</v>
      </c>
      <c r="J91" s="4">
        <v>0</v>
      </c>
      <c r="K91" s="4">
        <v>99423</v>
      </c>
    </row>
    <row r="92" spans="2:11" ht="12.75" customHeight="1">
      <c r="B92" s="1" t="s">
        <v>15</v>
      </c>
      <c r="C92" s="1" t="s">
        <v>15</v>
      </c>
      <c r="D92" s="1">
        <v>9804</v>
      </c>
      <c r="E92" s="1">
        <v>120105</v>
      </c>
      <c r="F92" s="2">
        <v>44491</v>
      </c>
      <c r="G92" s="2">
        <v>44523</v>
      </c>
      <c r="H92" s="3">
        <v>60073</v>
      </c>
      <c r="I92" s="4">
        <v>0</v>
      </c>
      <c r="J92" s="4">
        <v>0</v>
      </c>
      <c r="K92" s="4">
        <v>60073</v>
      </c>
    </row>
    <row r="93" spans="2:11" ht="12.75" customHeight="1">
      <c r="B93" s="1" t="s">
        <v>15</v>
      </c>
      <c r="C93" s="1" t="s">
        <v>15</v>
      </c>
      <c r="D93" s="1">
        <v>9804</v>
      </c>
      <c r="E93" s="1">
        <v>120186</v>
      </c>
      <c r="F93" s="2">
        <v>44491</v>
      </c>
      <c r="G93" s="2">
        <v>44523</v>
      </c>
      <c r="H93" s="3">
        <v>81200</v>
      </c>
      <c r="I93" s="4">
        <v>0</v>
      </c>
      <c r="J93" s="4">
        <v>0</v>
      </c>
      <c r="K93" s="4">
        <v>81200</v>
      </c>
    </row>
    <row r="94" spans="2:11" ht="12.75" customHeight="1">
      <c r="B94" s="1" t="s">
        <v>15</v>
      </c>
      <c r="C94" s="1" t="s">
        <v>15</v>
      </c>
      <c r="D94" s="1">
        <v>9804</v>
      </c>
      <c r="E94" s="1">
        <v>121720</v>
      </c>
      <c r="F94" s="2">
        <v>44496</v>
      </c>
      <c r="G94" s="2">
        <v>44523</v>
      </c>
      <c r="H94" s="3">
        <v>117500</v>
      </c>
      <c r="I94" s="4">
        <v>0</v>
      </c>
      <c r="J94" s="4">
        <v>0</v>
      </c>
      <c r="K94" s="4">
        <v>117500</v>
      </c>
    </row>
    <row r="95" spans="2:11" ht="12.75" customHeight="1">
      <c r="B95" s="1" t="s">
        <v>15</v>
      </c>
      <c r="C95" s="1" t="s">
        <v>15</v>
      </c>
      <c r="D95" s="1">
        <v>9804</v>
      </c>
      <c r="E95" s="1">
        <v>121782</v>
      </c>
      <c r="F95" s="2">
        <v>44497</v>
      </c>
      <c r="G95" s="2">
        <v>44523</v>
      </c>
      <c r="H95" s="3">
        <v>60874</v>
      </c>
      <c r="I95" s="4">
        <v>0</v>
      </c>
      <c r="J95" s="4">
        <v>0</v>
      </c>
      <c r="K95" s="4">
        <v>60874</v>
      </c>
    </row>
    <row r="96" spans="2:11" ht="12.75" customHeight="1">
      <c r="B96" s="1" t="s">
        <v>15</v>
      </c>
      <c r="C96" s="1" t="s">
        <v>15</v>
      </c>
      <c r="D96" s="1">
        <v>9804</v>
      </c>
      <c r="E96" s="1">
        <v>122071</v>
      </c>
      <c r="F96" s="2">
        <v>44498</v>
      </c>
      <c r="G96" s="2">
        <v>44523</v>
      </c>
      <c r="H96" s="3">
        <v>137236</v>
      </c>
      <c r="I96" s="4">
        <v>0</v>
      </c>
      <c r="J96" s="4">
        <v>0</v>
      </c>
      <c r="K96" s="4">
        <v>137236</v>
      </c>
    </row>
    <row r="97" spans="2:11" ht="12.75" customHeight="1">
      <c r="B97" s="1" t="s">
        <v>15</v>
      </c>
      <c r="C97" s="1" t="s">
        <v>15</v>
      </c>
      <c r="D97" s="1">
        <v>9804</v>
      </c>
      <c r="E97" s="1">
        <v>122349</v>
      </c>
      <c r="F97" s="2">
        <v>44498</v>
      </c>
      <c r="G97" s="2">
        <v>44523</v>
      </c>
      <c r="H97" s="3">
        <v>110617</v>
      </c>
      <c r="I97" s="4">
        <v>0</v>
      </c>
      <c r="J97" s="4">
        <v>0</v>
      </c>
      <c r="K97" s="4">
        <v>110617</v>
      </c>
    </row>
    <row r="98" spans="2:11" ht="12.75" customHeight="1">
      <c r="B98" s="1" t="s">
        <v>15</v>
      </c>
      <c r="C98" s="1" t="s">
        <v>15</v>
      </c>
      <c r="D98" s="1">
        <v>9805</v>
      </c>
      <c r="E98" s="1">
        <v>122350</v>
      </c>
      <c r="F98" s="2">
        <v>44498</v>
      </c>
      <c r="G98" s="2">
        <v>44525</v>
      </c>
      <c r="H98" s="3">
        <v>99423</v>
      </c>
      <c r="I98" s="4">
        <v>0</v>
      </c>
      <c r="J98" s="4">
        <v>0</v>
      </c>
      <c r="K98" s="4">
        <v>99423</v>
      </c>
    </row>
    <row r="99" spans="2:11" ht="12.75" customHeight="1">
      <c r="B99" s="1" t="s">
        <v>15</v>
      </c>
      <c r="C99" s="1" t="s">
        <v>15</v>
      </c>
      <c r="D99" s="1">
        <v>9804</v>
      </c>
      <c r="E99" s="1">
        <v>122449</v>
      </c>
      <c r="F99" s="2">
        <v>44499</v>
      </c>
      <c r="G99" s="2">
        <v>44523</v>
      </c>
      <c r="H99" s="3">
        <v>112730</v>
      </c>
      <c r="I99" s="4">
        <v>0</v>
      </c>
      <c r="J99" s="4">
        <v>0</v>
      </c>
      <c r="K99" s="4">
        <v>112730</v>
      </c>
    </row>
    <row r="100" spans="2:11" ht="12.75" customHeight="1">
      <c r="B100" s="1" t="s">
        <v>15</v>
      </c>
      <c r="C100" s="1" t="s">
        <v>15</v>
      </c>
      <c r="D100" s="1">
        <v>9804</v>
      </c>
      <c r="E100" s="1">
        <v>122462</v>
      </c>
      <c r="F100" s="2">
        <v>44499</v>
      </c>
      <c r="G100" s="2">
        <v>44523</v>
      </c>
      <c r="H100" s="3">
        <v>100900</v>
      </c>
      <c r="I100" s="4">
        <v>0</v>
      </c>
      <c r="J100" s="4">
        <v>0</v>
      </c>
      <c r="K100" s="4">
        <v>100900</v>
      </c>
    </row>
    <row r="101" spans="2:11" ht="12.75" customHeight="1">
      <c r="B101" s="1" t="s">
        <v>15</v>
      </c>
      <c r="C101" s="1" t="s">
        <v>15</v>
      </c>
      <c r="D101" s="1">
        <v>9921</v>
      </c>
      <c r="E101" s="1">
        <v>124272</v>
      </c>
      <c r="F101" s="2">
        <v>44507</v>
      </c>
      <c r="G101" s="2">
        <v>44573</v>
      </c>
      <c r="H101" s="3">
        <v>378917</v>
      </c>
      <c r="I101" s="4">
        <v>0</v>
      </c>
      <c r="J101" s="4">
        <v>0</v>
      </c>
      <c r="K101" s="4">
        <v>378917</v>
      </c>
    </row>
    <row r="102" spans="2:11" ht="12.75" customHeight="1">
      <c r="B102" s="1" t="s">
        <v>15</v>
      </c>
      <c r="C102" s="1" t="s">
        <v>15</v>
      </c>
      <c r="D102" s="1">
        <v>9921</v>
      </c>
      <c r="E102" s="1">
        <v>124802</v>
      </c>
      <c r="F102" s="2">
        <v>44509</v>
      </c>
      <c r="G102" s="2">
        <v>44573</v>
      </c>
      <c r="H102" s="3">
        <v>82300</v>
      </c>
      <c r="I102" s="4">
        <v>0</v>
      </c>
      <c r="J102" s="4">
        <v>0</v>
      </c>
      <c r="K102" s="4">
        <v>82300</v>
      </c>
    </row>
    <row r="103" spans="2:11" ht="12.75" customHeight="1">
      <c r="B103" s="1" t="s">
        <v>15</v>
      </c>
      <c r="C103" s="1" t="s">
        <v>15</v>
      </c>
      <c r="D103" s="1">
        <v>9921</v>
      </c>
      <c r="E103" s="1">
        <v>125355</v>
      </c>
      <c r="F103" s="2">
        <v>44511</v>
      </c>
      <c r="G103" s="2">
        <v>44573</v>
      </c>
      <c r="H103" s="3">
        <v>352174</v>
      </c>
      <c r="I103" s="4">
        <v>0</v>
      </c>
      <c r="J103" s="4">
        <v>0</v>
      </c>
      <c r="K103" s="4">
        <v>352174</v>
      </c>
    </row>
    <row r="104" spans="2:11" ht="12.75" customHeight="1">
      <c r="B104" s="1" t="s">
        <v>15</v>
      </c>
      <c r="C104" s="1" t="s">
        <v>15</v>
      </c>
      <c r="D104" s="1">
        <v>9921</v>
      </c>
      <c r="E104" s="1">
        <v>126249</v>
      </c>
      <c r="F104" s="2">
        <v>44515</v>
      </c>
      <c r="G104" s="2">
        <v>44573</v>
      </c>
      <c r="H104" s="3">
        <v>126385</v>
      </c>
      <c r="I104" s="4">
        <v>0</v>
      </c>
      <c r="J104" s="4">
        <v>0</v>
      </c>
      <c r="K104" s="4">
        <v>126385</v>
      </c>
    </row>
    <row r="105" spans="2:11" ht="12.75" customHeight="1">
      <c r="B105" s="1" t="s">
        <v>15</v>
      </c>
      <c r="C105" s="1" t="s">
        <v>15</v>
      </c>
      <c r="D105" s="1">
        <v>9922</v>
      </c>
      <c r="E105" s="1">
        <v>126379</v>
      </c>
      <c r="F105" s="2">
        <v>44516</v>
      </c>
      <c r="G105" s="2">
        <v>44573</v>
      </c>
      <c r="H105" s="3">
        <v>99423</v>
      </c>
      <c r="I105" s="4">
        <v>0</v>
      </c>
      <c r="J105" s="4">
        <v>0</v>
      </c>
      <c r="K105" s="4">
        <v>99423</v>
      </c>
    </row>
    <row r="106" spans="2:11" ht="12.75" customHeight="1">
      <c r="B106" s="1" t="s">
        <v>15</v>
      </c>
      <c r="C106" s="1" t="s">
        <v>15</v>
      </c>
      <c r="D106" s="1">
        <v>9921</v>
      </c>
      <c r="E106" s="1">
        <v>126670</v>
      </c>
      <c r="F106" s="2">
        <v>44516</v>
      </c>
      <c r="G106" s="2">
        <v>44573</v>
      </c>
      <c r="H106" s="3">
        <v>296805</v>
      </c>
      <c r="I106" s="4">
        <v>0</v>
      </c>
      <c r="J106" s="4">
        <v>0</v>
      </c>
      <c r="K106" s="4">
        <v>296805</v>
      </c>
    </row>
    <row r="107" spans="2:11" ht="12.75" customHeight="1">
      <c r="B107" s="1" t="s">
        <v>15</v>
      </c>
      <c r="C107" s="1" t="s">
        <v>15</v>
      </c>
      <c r="D107" s="1">
        <v>9922</v>
      </c>
      <c r="E107" s="1">
        <v>126671</v>
      </c>
      <c r="F107" s="2">
        <v>44516</v>
      </c>
      <c r="G107" s="2">
        <v>44573</v>
      </c>
      <c r="H107" s="3">
        <v>99423</v>
      </c>
      <c r="I107" s="4">
        <v>0</v>
      </c>
      <c r="J107" s="4">
        <v>0</v>
      </c>
      <c r="K107" s="4">
        <v>99423</v>
      </c>
    </row>
    <row r="108" spans="2:11" ht="12.75" customHeight="1">
      <c r="B108" s="1" t="s">
        <v>15</v>
      </c>
      <c r="C108" s="1" t="s">
        <v>15</v>
      </c>
      <c r="D108" s="1">
        <v>9921</v>
      </c>
      <c r="E108" s="1">
        <v>126844</v>
      </c>
      <c r="F108" s="2">
        <v>44517</v>
      </c>
      <c r="G108" s="2">
        <v>44573</v>
      </c>
      <c r="H108" s="3">
        <v>126773</v>
      </c>
      <c r="I108" s="4">
        <v>0</v>
      </c>
      <c r="J108" s="4">
        <v>0</v>
      </c>
      <c r="K108" s="4">
        <v>126773</v>
      </c>
    </row>
    <row r="109" spans="2:11" ht="12.75" customHeight="1">
      <c r="B109" s="1" t="s">
        <v>15</v>
      </c>
      <c r="C109" s="1" t="s">
        <v>15</v>
      </c>
      <c r="D109" s="1">
        <v>9921</v>
      </c>
      <c r="E109" s="1">
        <v>126883</v>
      </c>
      <c r="F109" s="2">
        <v>44517</v>
      </c>
      <c r="G109" s="2">
        <v>44573</v>
      </c>
      <c r="H109" s="3">
        <v>665424</v>
      </c>
      <c r="I109" s="4">
        <v>0</v>
      </c>
      <c r="J109" s="4">
        <v>0</v>
      </c>
      <c r="K109" s="4">
        <v>665424</v>
      </c>
    </row>
    <row r="110" spans="2:11" ht="12.75" customHeight="1">
      <c r="B110" s="1" t="s">
        <v>15</v>
      </c>
      <c r="C110" s="1" t="s">
        <v>15</v>
      </c>
      <c r="D110" s="1">
        <v>9922</v>
      </c>
      <c r="E110" s="1">
        <v>126884</v>
      </c>
      <c r="F110" s="2">
        <v>44517</v>
      </c>
      <c r="G110" s="2">
        <v>44573</v>
      </c>
      <c r="H110" s="3">
        <v>99423</v>
      </c>
      <c r="I110" s="4">
        <v>0</v>
      </c>
      <c r="J110" s="4">
        <v>0</v>
      </c>
      <c r="K110" s="4">
        <v>99423</v>
      </c>
    </row>
    <row r="111" spans="2:11" ht="12.75" customHeight="1">
      <c r="B111" s="1" t="s">
        <v>15</v>
      </c>
      <c r="C111" s="1" t="s">
        <v>15</v>
      </c>
      <c r="D111" s="1">
        <v>9921</v>
      </c>
      <c r="E111" s="1">
        <v>127650</v>
      </c>
      <c r="F111" s="2">
        <v>44519</v>
      </c>
      <c r="G111" s="2">
        <v>44573</v>
      </c>
      <c r="H111" s="3">
        <v>385787</v>
      </c>
      <c r="I111" s="4">
        <v>0</v>
      </c>
      <c r="J111" s="4">
        <v>0</v>
      </c>
      <c r="K111" s="4">
        <v>385787</v>
      </c>
    </row>
    <row r="112" spans="2:11" ht="12.75" customHeight="1">
      <c r="B112" s="1" t="s">
        <v>15</v>
      </c>
      <c r="C112" s="1" t="s">
        <v>15</v>
      </c>
      <c r="D112" s="1">
        <v>9921</v>
      </c>
      <c r="E112" s="1">
        <v>127905</v>
      </c>
      <c r="F112" s="2">
        <v>44521</v>
      </c>
      <c r="G112" s="2">
        <v>44573</v>
      </c>
      <c r="H112" s="3">
        <v>511081</v>
      </c>
      <c r="I112" s="4">
        <v>0</v>
      </c>
      <c r="J112" s="4">
        <v>0</v>
      </c>
      <c r="K112" s="4">
        <v>511081</v>
      </c>
    </row>
    <row r="113" spans="2:11" ht="12.75" customHeight="1">
      <c r="B113" s="1" t="s">
        <v>15</v>
      </c>
      <c r="C113" s="1" t="s">
        <v>15</v>
      </c>
      <c r="D113" s="1">
        <v>9921</v>
      </c>
      <c r="E113" s="1">
        <v>128295</v>
      </c>
      <c r="F113" s="2">
        <v>44522</v>
      </c>
      <c r="G113" s="2">
        <v>44573</v>
      </c>
      <c r="H113" s="3">
        <v>61940</v>
      </c>
      <c r="I113" s="4">
        <v>0</v>
      </c>
      <c r="J113" s="4">
        <v>0</v>
      </c>
      <c r="K113" s="4">
        <v>61940</v>
      </c>
    </row>
    <row r="114" spans="2:11" ht="12.75" customHeight="1">
      <c r="B114" s="1" t="s">
        <v>15</v>
      </c>
      <c r="C114" s="1" t="s">
        <v>15</v>
      </c>
      <c r="D114" s="1">
        <v>9922</v>
      </c>
      <c r="E114" s="1">
        <v>128296</v>
      </c>
      <c r="F114" s="2">
        <v>44522</v>
      </c>
      <c r="G114" s="2">
        <v>44573</v>
      </c>
      <c r="H114" s="3">
        <v>99423</v>
      </c>
      <c r="I114" s="4">
        <v>0</v>
      </c>
      <c r="J114" s="4">
        <v>0</v>
      </c>
      <c r="K114" s="4">
        <v>99423</v>
      </c>
    </row>
    <row r="115" spans="2:11" ht="12.75" customHeight="1">
      <c r="B115" s="1" t="s">
        <v>15</v>
      </c>
      <c r="C115" s="1" t="s">
        <v>15</v>
      </c>
      <c r="D115" s="1">
        <v>9921</v>
      </c>
      <c r="E115" s="1">
        <v>128645</v>
      </c>
      <c r="F115" s="2">
        <v>44523</v>
      </c>
      <c r="G115" s="2">
        <v>44573</v>
      </c>
      <c r="H115" s="3">
        <v>102152</v>
      </c>
      <c r="I115" s="4">
        <v>0</v>
      </c>
      <c r="J115" s="4">
        <v>0</v>
      </c>
      <c r="K115" s="4">
        <v>102152</v>
      </c>
    </row>
    <row r="116" spans="2:11" ht="12.75" customHeight="1">
      <c r="B116" s="1" t="s">
        <v>15</v>
      </c>
      <c r="C116" s="1" t="s">
        <v>15</v>
      </c>
      <c r="D116" s="1">
        <v>9921</v>
      </c>
      <c r="E116" s="1">
        <v>129430</v>
      </c>
      <c r="F116" s="2">
        <v>44526</v>
      </c>
      <c r="G116" s="2">
        <v>44573</v>
      </c>
      <c r="H116" s="3">
        <v>36300</v>
      </c>
      <c r="I116" s="4">
        <v>0</v>
      </c>
      <c r="J116" s="4">
        <v>0</v>
      </c>
      <c r="K116" s="4">
        <v>36300</v>
      </c>
    </row>
    <row r="117" spans="2:11" ht="12.75" customHeight="1">
      <c r="B117" s="1" t="s">
        <v>15</v>
      </c>
      <c r="C117" s="1" t="s">
        <v>15</v>
      </c>
      <c r="D117" s="1">
        <v>9921</v>
      </c>
      <c r="E117" s="1">
        <v>129546</v>
      </c>
      <c r="F117" s="2">
        <v>44526</v>
      </c>
      <c r="G117" s="2">
        <v>44573</v>
      </c>
      <c r="H117" s="3">
        <v>60905</v>
      </c>
      <c r="I117" s="4">
        <v>0</v>
      </c>
      <c r="J117" s="4">
        <v>0</v>
      </c>
      <c r="K117" s="4">
        <v>60905</v>
      </c>
    </row>
    <row r="118" spans="2:11" ht="12.75" customHeight="1">
      <c r="B118" s="1" t="s">
        <v>15</v>
      </c>
      <c r="C118" s="1" t="s">
        <v>15</v>
      </c>
      <c r="D118" s="1">
        <v>9921</v>
      </c>
      <c r="E118" s="1">
        <v>129588</v>
      </c>
      <c r="F118" s="2">
        <v>44526</v>
      </c>
      <c r="G118" s="2">
        <v>44573</v>
      </c>
      <c r="H118" s="3">
        <v>63885</v>
      </c>
      <c r="I118" s="4">
        <v>0</v>
      </c>
      <c r="J118" s="4">
        <v>0</v>
      </c>
      <c r="K118" s="4">
        <v>63885</v>
      </c>
    </row>
    <row r="119" spans="2:11" ht="12.75" customHeight="1">
      <c r="B119" s="1" t="s">
        <v>15</v>
      </c>
      <c r="C119" s="1" t="s">
        <v>15</v>
      </c>
      <c r="D119" s="1">
        <v>9921</v>
      </c>
      <c r="E119" s="1">
        <v>130298</v>
      </c>
      <c r="F119" s="2">
        <v>44529</v>
      </c>
      <c r="G119" s="2">
        <v>44573</v>
      </c>
      <c r="H119" s="3">
        <v>78426</v>
      </c>
      <c r="I119" s="4">
        <v>0</v>
      </c>
      <c r="J119" s="4">
        <v>0</v>
      </c>
      <c r="K119" s="4">
        <v>78426</v>
      </c>
    </row>
    <row r="120" spans="2:11" ht="12.75" customHeight="1">
      <c r="B120" s="1" t="s">
        <v>15</v>
      </c>
      <c r="C120" s="1" t="s">
        <v>15</v>
      </c>
      <c r="D120" s="1">
        <v>10035</v>
      </c>
      <c r="E120" s="1">
        <v>131004</v>
      </c>
      <c r="F120" s="2">
        <v>44531</v>
      </c>
      <c r="G120" s="2">
        <v>44581</v>
      </c>
      <c r="H120" s="3">
        <v>59700</v>
      </c>
      <c r="I120" s="4">
        <v>0</v>
      </c>
      <c r="J120" s="4">
        <v>0</v>
      </c>
      <c r="K120" s="4">
        <v>59700</v>
      </c>
    </row>
    <row r="121" spans="2:11" ht="12.75" customHeight="1">
      <c r="B121" s="1" t="s">
        <v>15</v>
      </c>
      <c r="C121" s="1" t="s">
        <v>15</v>
      </c>
      <c r="D121" s="1">
        <v>10034</v>
      </c>
      <c r="E121" s="1">
        <v>131005</v>
      </c>
      <c r="F121" s="2">
        <v>44531</v>
      </c>
      <c r="G121" s="2">
        <v>44581</v>
      </c>
      <c r="H121" s="3">
        <v>99423</v>
      </c>
      <c r="I121" s="4">
        <v>0</v>
      </c>
      <c r="J121" s="4">
        <v>0</v>
      </c>
      <c r="K121" s="4">
        <v>99423</v>
      </c>
    </row>
    <row r="122" spans="2:11" ht="12.75" customHeight="1">
      <c r="B122" s="1" t="s">
        <v>15</v>
      </c>
      <c r="C122" s="1" t="s">
        <v>15</v>
      </c>
      <c r="D122" s="1">
        <v>10035</v>
      </c>
      <c r="E122" s="1">
        <v>131054</v>
      </c>
      <c r="F122" s="2">
        <v>44532</v>
      </c>
      <c r="G122" s="2">
        <v>44581</v>
      </c>
      <c r="H122" s="3">
        <v>59700</v>
      </c>
      <c r="I122" s="4">
        <v>0</v>
      </c>
      <c r="J122" s="4">
        <v>0</v>
      </c>
      <c r="K122" s="4">
        <v>59700</v>
      </c>
    </row>
    <row r="123" spans="2:11" ht="12.75" customHeight="1">
      <c r="B123" s="1" t="s">
        <v>15</v>
      </c>
      <c r="C123" s="1" t="s">
        <v>15</v>
      </c>
      <c r="D123" s="1">
        <v>10034</v>
      </c>
      <c r="E123" s="1">
        <v>131055</v>
      </c>
      <c r="F123" s="2">
        <v>44532</v>
      </c>
      <c r="G123" s="2">
        <v>44581</v>
      </c>
      <c r="H123" s="3">
        <v>99423</v>
      </c>
      <c r="I123" s="4">
        <v>0</v>
      </c>
      <c r="J123" s="4">
        <v>0</v>
      </c>
      <c r="K123" s="4">
        <v>99423</v>
      </c>
    </row>
    <row r="124" spans="2:11" ht="12.75" customHeight="1">
      <c r="B124" s="1" t="s">
        <v>15</v>
      </c>
      <c r="C124" s="1" t="s">
        <v>15</v>
      </c>
      <c r="D124" s="1">
        <v>10035</v>
      </c>
      <c r="E124" s="1">
        <v>131695</v>
      </c>
      <c r="F124" s="2">
        <v>44533</v>
      </c>
      <c r="G124" s="2">
        <v>44581</v>
      </c>
      <c r="H124" s="3">
        <v>789380</v>
      </c>
      <c r="I124" s="4">
        <v>0</v>
      </c>
      <c r="J124" s="4">
        <v>0</v>
      </c>
      <c r="K124" s="4">
        <v>789380</v>
      </c>
    </row>
    <row r="125" spans="2:11" ht="12.75" customHeight="1">
      <c r="B125" s="1" t="s">
        <v>15</v>
      </c>
      <c r="C125" s="1" t="s">
        <v>15</v>
      </c>
      <c r="D125" s="1">
        <v>10035</v>
      </c>
      <c r="E125" s="1">
        <v>131798</v>
      </c>
      <c r="F125" s="2">
        <v>44534</v>
      </c>
      <c r="G125" s="2">
        <v>44581</v>
      </c>
      <c r="H125" s="3">
        <v>489778</v>
      </c>
      <c r="I125" s="4">
        <v>0</v>
      </c>
      <c r="J125" s="4">
        <v>0</v>
      </c>
      <c r="K125" s="4">
        <v>489778</v>
      </c>
    </row>
    <row r="126" spans="2:11" ht="12.75" customHeight="1">
      <c r="B126" s="1" t="s">
        <v>15</v>
      </c>
      <c r="C126" s="1" t="s">
        <v>15</v>
      </c>
      <c r="D126" s="1">
        <v>10035</v>
      </c>
      <c r="E126" s="1">
        <v>132769</v>
      </c>
      <c r="F126" s="2">
        <v>44538</v>
      </c>
      <c r="G126" s="2">
        <v>44581</v>
      </c>
      <c r="H126" s="3">
        <v>59700</v>
      </c>
      <c r="I126" s="4">
        <v>0</v>
      </c>
      <c r="J126" s="4">
        <v>0</v>
      </c>
      <c r="K126" s="4">
        <v>59700</v>
      </c>
    </row>
    <row r="127" spans="2:11" ht="12.75" customHeight="1">
      <c r="B127" s="1" t="s">
        <v>15</v>
      </c>
      <c r="C127" s="1" t="s">
        <v>15</v>
      </c>
      <c r="D127" s="1">
        <v>10035</v>
      </c>
      <c r="E127" s="1">
        <v>132797</v>
      </c>
      <c r="F127" s="2">
        <v>44538</v>
      </c>
      <c r="G127" s="2">
        <v>44581</v>
      </c>
      <c r="H127" s="3">
        <v>59700</v>
      </c>
      <c r="I127" s="4">
        <v>0</v>
      </c>
      <c r="J127" s="4">
        <v>0</v>
      </c>
      <c r="K127" s="4">
        <v>59700</v>
      </c>
    </row>
    <row r="128" spans="2:11" ht="12.75" customHeight="1">
      <c r="B128" s="1" t="s">
        <v>15</v>
      </c>
      <c r="C128" s="1" t="s">
        <v>15</v>
      </c>
      <c r="D128" s="1">
        <v>10034</v>
      </c>
      <c r="E128" s="1">
        <v>132798</v>
      </c>
      <c r="F128" s="2">
        <v>44538</v>
      </c>
      <c r="G128" s="2">
        <v>44581</v>
      </c>
      <c r="H128" s="3">
        <v>99423</v>
      </c>
      <c r="I128" s="4">
        <v>0</v>
      </c>
      <c r="J128" s="4">
        <v>0</v>
      </c>
      <c r="K128" s="4">
        <v>99423</v>
      </c>
    </row>
    <row r="129" spans="2:11" ht="12.75" customHeight="1">
      <c r="B129" s="1" t="s">
        <v>15</v>
      </c>
      <c r="C129" s="1" t="s">
        <v>15</v>
      </c>
      <c r="D129" s="1">
        <v>10035</v>
      </c>
      <c r="E129" s="1">
        <v>135921</v>
      </c>
      <c r="F129" s="2">
        <v>44549</v>
      </c>
      <c r="G129" s="2">
        <v>44581</v>
      </c>
      <c r="H129" s="3">
        <v>132785</v>
      </c>
      <c r="I129" s="4">
        <v>0</v>
      </c>
      <c r="J129" s="4">
        <v>0</v>
      </c>
      <c r="K129" s="4">
        <v>132785</v>
      </c>
    </row>
    <row r="130" spans="2:11" ht="12.75" customHeight="1">
      <c r="B130" s="1" t="s">
        <v>15</v>
      </c>
      <c r="C130" s="1" t="s">
        <v>15</v>
      </c>
      <c r="D130" s="1">
        <v>10035</v>
      </c>
      <c r="E130" s="1">
        <v>135954</v>
      </c>
      <c r="F130" s="2">
        <v>44549</v>
      </c>
      <c r="G130" s="2">
        <v>44581</v>
      </c>
      <c r="H130" s="3">
        <v>162100</v>
      </c>
      <c r="I130" s="4">
        <v>0</v>
      </c>
      <c r="J130" s="4">
        <v>0</v>
      </c>
      <c r="K130" s="4">
        <v>162100</v>
      </c>
    </row>
    <row r="131" spans="2:11" ht="12.75" customHeight="1">
      <c r="B131" s="1" t="s">
        <v>15</v>
      </c>
      <c r="C131" s="1" t="s">
        <v>15</v>
      </c>
      <c r="D131" s="1">
        <v>10035</v>
      </c>
      <c r="E131" s="1">
        <v>137461</v>
      </c>
      <c r="F131" s="2">
        <v>44554</v>
      </c>
      <c r="G131" s="2">
        <v>44581</v>
      </c>
      <c r="H131" s="3">
        <v>229791</v>
      </c>
      <c r="I131" s="4">
        <v>0</v>
      </c>
      <c r="J131" s="4">
        <v>0</v>
      </c>
      <c r="K131" s="4">
        <v>229791</v>
      </c>
    </row>
    <row r="132" spans="2:11" ht="12.75" customHeight="1">
      <c r="B132" s="1" t="s">
        <v>15</v>
      </c>
      <c r="C132" s="1" t="s">
        <v>15</v>
      </c>
      <c r="D132" s="1">
        <v>10035</v>
      </c>
      <c r="E132" s="1">
        <v>137627</v>
      </c>
      <c r="F132" s="2">
        <v>44557</v>
      </c>
      <c r="G132" s="2">
        <v>44581</v>
      </c>
      <c r="H132" s="3">
        <v>880055</v>
      </c>
      <c r="I132" s="4">
        <v>0</v>
      </c>
      <c r="J132" s="4">
        <v>0</v>
      </c>
      <c r="K132" s="4">
        <v>880055</v>
      </c>
    </row>
    <row r="133" spans="2:11" ht="12.75" customHeight="1">
      <c r="B133" s="1" t="s">
        <v>15</v>
      </c>
      <c r="C133" s="1" t="s">
        <v>15</v>
      </c>
      <c r="D133" s="1">
        <v>10034</v>
      </c>
      <c r="E133" s="1">
        <v>137628</v>
      </c>
      <c r="F133" s="2">
        <v>44557</v>
      </c>
      <c r="G133" s="2">
        <v>44581</v>
      </c>
      <c r="H133" s="3">
        <v>99423</v>
      </c>
      <c r="I133" s="4">
        <v>0</v>
      </c>
      <c r="J133" s="4">
        <v>0</v>
      </c>
      <c r="K133" s="4">
        <v>99423</v>
      </c>
    </row>
    <row r="134" spans="2:11" ht="12.75" customHeight="1">
      <c r="B134" s="1" t="s">
        <v>15</v>
      </c>
      <c r="C134" s="1" t="s">
        <v>15</v>
      </c>
      <c r="D134" s="1">
        <v>10035</v>
      </c>
      <c r="E134" s="1">
        <v>137826</v>
      </c>
      <c r="F134" s="2">
        <v>44557</v>
      </c>
      <c r="G134" s="2">
        <v>44581</v>
      </c>
      <c r="H134" s="3">
        <v>439658</v>
      </c>
      <c r="I134" s="4">
        <v>0</v>
      </c>
      <c r="J134" s="4">
        <v>0</v>
      </c>
      <c r="K134" s="4">
        <v>439658</v>
      </c>
    </row>
    <row r="135" spans="2:11" ht="12.75" customHeight="1">
      <c r="B135" s="1" t="s">
        <v>15</v>
      </c>
      <c r="C135" s="1" t="s">
        <v>15</v>
      </c>
      <c r="D135" s="1">
        <v>10125</v>
      </c>
      <c r="E135" s="1">
        <v>139302</v>
      </c>
      <c r="F135" s="2">
        <v>44564</v>
      </c>
      <c r="G135" s="2">
        <v>44612</v>
      </c>
      <c r="H135" s="3">
        <v>66721</v>
      </c>
      <c r="I135" s="4">
        <v>0</v>
      </c>
      <c r="J135" s="4">
        <v>0</v>
      </c>
      <c r="K135" s="4">
        <v>66721</v>
      </c>
    </row>
    <row r="136" spans="2:11" ht="12.75" customHeight="1">
      <c r="B136" s="1" t="s">
        <v>15</v>
      </c>
      <c r="C136" s="1" t="s">
        <v>15</v>
      </c>
      <c r="D136" s="1">
        <v>10125</v>
      </c>
      <c r="E136" s="1">
        <v>140354</v>
      </c>
      <c r="F136" s="2">
        <v>44568</v>
      </c>
      <c r="G136" s="2">
        <v>44612</v>
      </c>
      <c r="H136" s="3">
        <v>40000</v>
      </c>
      <c r="I136" s="4">
        <v>0</v>
      </c>
      <c r="J136" s="4">
        <v>0</v>
      </c>
      <c r="K136" s="4">
        <v>40000</v>
      </c>
    </row>
    <row r="137" spans="2:11" ht="12.75" customHeight="1">
      <c r="B137" s="1" t="s">
        <v>15</v>
      </c>
      <c r="C137" s="1" t="s">
        <v>15</v>
      </c>
      <c r="D137" s="1">
        <v>10125</v>
      </c>
      <c r="E137" s="1">
        <v>140393</v>
      </c>
      <c r="F137" s="2">
        <v>44568</v>
      </c>
      <c r="G137" s="2">
        <v>44612</v>
      </c>
      <c r="H137" s="3">
        <v>27300</v>
      </c>
      <c r="I137" s="4">
        <v>0</v>
      </c>
      <c r="J137" s="4">
        <v>0</v>
      </c>
      <c r="K137" s="4">
        <v>27300</v>
      </c>
    </row>
    <row r="138" spans="2:11" ht="12.75" customHeight="1">
      <c r="B138" s="1" t="s">
        <v>15</v>
      </c>
      <c r="C138" s="1" t="s">
        <v>15</v>
      </c>
      <c r="D138" s="1">
        <v>10125</v>
      </c>
      <c r="E138" s="1">
        <v>140742</v>
      </c>
      <c r="F138" s="2">
        <v>44569</v>
      </c>
      <c r="G138" s="2">
        <v>44612</v>
      </c>
      <c r="H138" s="3">
        <v>68058</v>
      </c>
      <c r="I138" s="4">
        <v>0</v>
      </c>
      <c r="J138" s="4">
        <v>0</v>
      </c>
      <c r="K138" s="4">
        <v>68058</v>
      </c>
    </row>
    <row r="139" spans="2:11" ht="12.75" customHeight="1">
      <c r="B139" s="1" t="s">
        <v>15</v>
      </c>
      <c r="C139" s="1" t="s">
        <v>15</v>
      </c>
      <c r="D139" s="1">
        <v>10125</v>
      </c>
      <c r="E139" s="1">
        <v>140977</v>
      </c>
      <c r="F139" s="2">
        <v>44572</v>
      </c>
      <c r="G139" s="2">
        <v>44612</v>
      </c>
      <c r="H139" s="3">
        <v>12300</v>
      </c>
      <c r="I139" s="4">
        <v>0</v>
      </c>
      <c r="J139" s="4">
        <v>0</v>
      </c>
      <c r="K139" s="4">
        <v>12300</v>
      </c>
    </row>
    <row r="140" spans="2:11" ht="12.75" customHeight="1">
      <c r="B140" s="1" t="s">
        <v>15</v>
      </c>
      <c r="C140" s="1" t="s">
        <v>15</v>
      </c>
      <c r="D140" s="1">
        <v>10125</v>
      </c>
      <c r="E140" s="1">
        <v>141045</v>
      </c>
      <c r="F140" s="2">
        <v>44572</v>
      </c>
      <c r="G140" s="2">
        <v>44612</v>
      </c>
      <c r="H140" s="3">
        <v>1050100</v>
      </c>
      <c r="I140" s="4">
        <v>0</v>
      </c>
      <c r="J140" s="4">
        <v>0</v>
      </c>
      <c r="K140" s="4">
        <v>1050100</v>
      </c>
    </row>
    <row r="141" spans="2:11" ht="12.75" customHeight="1">
      <c r="B141" s="1" t="s">
        <v>15</v>
      </c>
      <c r="C141" s="1" t="s">
        <v>15</v>
      </c>
      <c r="D141" s="1">
        <v>10125</v>
      </c>
      <c r="E141" s="1">
        <v>141061</v>
      </c>
      <c r="F141" s="2">
        <v>44572</v>
      </c>
      <c r="G141" s="2">
        <v>44612</v>
      </c>
      <c r="H141" s="3">
        <v>64700</v>
      </c>
      <c r="I141" s="4">
        <v>0</v>
      </c>
      <c r="J141" s="4">
        <v>0</v>
      </c>
      <c r="K141" s="4">
        <v>64700</v>
      </c>
    </row>
    <row r="142" spans="2:11" ht="12.75" customHeight="1">
      <c r="B142" s="1" t="s">
        <v>15</v>
      </c>
      <c r="C142" s="1" t="s">
        <v>15</v>
      </c>
      <c r="D142" s="1">
        <v>10125</v>
      </c>
      <c r="E142" s="1">
        <v>141250</v>
      </c>
      <c r="F142" s="2">
        <v>44572</v>
      </c>
      <c r="G142" s="2">
        <v>44612</v>
      </c>
      <c r="H142" s="3">
        <v>913496</v>
      </c>
      <c r="I142" s="4">
        <v>0</v>
      </c>
      <c r="J142" s="4">
        <v>0</v>
      </c>
      <c r="K142" s="4">
        <v>913496</v>
      </c>
    </row>
    <row r="143" spans="2:11" ht="12.75" customHeight="1">
      <c r="B143" s="1" t="s">
        <v>15</v>
      </c>
      <c r="C143" s="1" t="s">
        <v>15</v>
      </c>
      <c r="D143" s="1">
        <v>10125</v>
      </c>
      <c r="E143" s="1">
        <v>141548</v>
      </c>
      <c r="F143" s="2">
        <v>44573</v>
      </c>
      <c r="G143" s="2">
        <v>44612</v>
      </c>
      <c r="H143" s="3">
        <v>66073</v>
      </c>
      <c r="I143" s="4">
        <v>0</v>
      </c>
      <c r="J143" s="4">
        <v>0</v>
      </c>
      <c r="K143" s="4">
        <v>66073</v>
      </c>
    </row>
    <row r="144" spans="2:11" ht="12.75" customHeight="1">
      <c r="B144" s="1" t="s">
        <v>15</v>
      </c>
      <c r="C144" s="1" t="s">
        <v>15</v>
      </c>
      <c r="D144" s="1">
        <v>10125</v>
      </c>
      <c r="E144" s="1">
        <v>142072</v>
      </c>
      <c r="F144" s="2">
        <v>44575</v>
      </c>
      <c r="G144" s="2">
        <v>44612</v>
      </c>
      <c r="H144" s="3">
        <v>79600</v>
      </c>
      <c r="I144" s="4">
        <v>0</v>
      </c>
      <c r="J144" s="4">
        <v>0</v>
      </c>
      <c r="K144" s="4">
        <v>79600</v>
      </c>
    </row>
    <row r="145" spans="2:11" ht="12.75" customHeight="1">
      <c r="B145" s="1" t="s">
        <v>15</v>
      </c>
      <c r="C145" s="1" t="s">
        <v>15</v>
      </c>
      <c r="D145" s="1">
        <v>10125</v>
      </c>
      <c r="E145" s="1">
        <v>142289</v>
      </c>
      <c r="F145" s="2">
        <v>44575</v>
      </c>
      <c r="G145" s="2">
        <v>44612</v>
      </c>
      <c r="H145" s="3">
        <v>65700</v>
      </c>
      <c r="I145" s="4">
        <v>0</v>
      </c>
      <c r="J145" s="4">
        <v>0</v>
      </c>
      <c r="K145" s="4">
        <v>65700</v>
      </c>
    </row>
    <row r="146" spans="2:11" ht="12.75" customHeight="1">
      <c r="B146" s="1" t="s">
        <v>15</v>
      </c>
      <c r="C146" s="1" t="s">
        <v>15</v>
      </c>
      <c r="D146" s="1">
        <v>10125</v>
      </c>
      <c r="E146" s="1">
        <v>143251</v>
      </c>
      <c r="F146" s="2">
        <v>44579</v>
      </c>
      <c r="G146" s="2">
        <v>44612</v>
      </c>
      <c r="H146" s="3">
        <v>77399</v>
      </c>
      <c r="I146" s="4">
        <v>0</v>
      </c>
      <c r="J146" s="4">
        <v>0</v>
      </c>
      <c r="K146" s="4">
        <v>77399</v>
      </c>
    </row>
    <row r="147" spans="2:11" ht="12.75" customHeight="1">
      <c r="B147" s="1" t="s">
        <v>15</v>
      </c>
      <c r="C147" s="1" t="s">
        <v>15</v>
      </c>
      <c r="D147" s="1">
        <v>10126</v>
      </c>
      <c r="E147" s="1">
        <v>143252</v>
      </c>
      <c r="F147" s="2">
        <v>44579</v>
      </c>
      <c r="G147" s="2">
        <v>44612</v>
      </c>
      <c r="H147" s="3">
        <v>99423</v>
      </c>
      <c r="I147" s="4">
        <v>0</v>
      </c>
      <c r="J147" s="4">
        <v>0</v>
      </c>
      <c r="K147" s="4">
        <v>99423</v>
      </c>
    </row>
    <row r="148" spans="2:11" ht="12.75" customHeight="1">
      <c r="B148" s="1" t="s">
        <v>15</v>
      </c>
      <c r="C148" s="1" t="s">
        <v>15</v>
      </c>
      <c r="D148" s="1">
        <v>10125</v>
      </c>
      <c r="E148" s="1">
        <v>143997</v>
      </c>
      <c r="F148" s="2">
        <v>44581</v>
      </c>
      <c r="G148" s="2">
        <v>44612</v>
      </c>
      <c r="H148" s="3">
        <v>785822</v>
      </c>
      <c r="I148" s="4">
        <v>0</v>
      </c>
      <c r="J148" s="4">
        <v>0</v>
      </c>
      <c r="K148" s="4">
        <v>785822</v>
      </c>
    </row>
    <row r="149" spans="2:11" ht="12.75" customHeight="1">
      <c r="B149" s="1" t="s">
        <v>15</v>
      </c>
      <c r="C149" s="1" t="s">
        <v>15</v>
      </c>
      <c r="D149" s="1">
        <v>10125</v>
      </c>
      <c r="E149" s="1">
        <v>145569</v>
      </c>
      <c r="F149" s="2">
        <v>44587</v>
      </c>
      <c r="G149" s="2">
        <v>44612</v>
      </c>
      <c r="H149" s="3">
        <v>79126</v>
      </c>
      <c r="I149" s="4">
        <v>0</v>
      </c>
      <c r="J149" s="4">
        <v>0</v>
      </c>
      <c r="K149" s="4">
        <v>79126</v>
      </c>
    </row>
    <row r="150" spans="2:11">
      <c r="B150" s="49" t="s">
        <v>19</v>
      </c>
      <c r="C150" s="50"/>
      <c r="D150" s="50"/>
      <c r="E150" s="50"/>
      <c r="F150" s="50"/>
      <c r="G150" s="50"/>
      <c r="H150" s="5">
        <v>78525823</v>
      </c>
      <c r="I150" s="6">
        <v>0</v>
      </c>
      <c r="J150" s="6">
        <v>10725773</v>
      </c>
      <c r="K150" s="6">
        <v>67800050</v>
      </c>
    </row>
  </sheetData>
  <autoFilter ref="B6:L6" xr:uid="{00000000-0009-0000-0000-000000000000}">
    <filterColumn colId="0" showButton="0"/>
  </autoFilter>
  <mergeCells count="15">
    <mergeCell ref="C1:K1"/>
    <mergeCell ref="B2:K2"/>
    <mergeCell ref="C3:K3"/>
    <mergeCell ref="B4:K4"/>
    <mergeCell ref="B6:C6"/>
    <mergeCell ref="B150:G150"/>
    <mergeCell ref="B13:C13"/>
    <mergeCell ref="B14:C14"/>
    <mergeCell ref="B15:C15"/>
    <mergeCell ref="B7:C7"/>
    <mergeCell ref="B8:C8"/>
    <mergeCell ref="B9:C9"/>
    <mergeCell ref="B10:C10"/>
    <mergeCell ref="B11:C11"/>
    <mergeCell ref="B12:C12"/>
  </mergeCells>
  <phoneticPr fontId="0" type="noConversion"/>
  <pageMargins left="0.75" right="0.75" top="1" bottom="1" header="0" footer="0"/>
  <pageSetup paperSize="9" orientation="portrait" horizontalDpi="1200" verticalDpi="1200" r:id="rId1"/>
  <headerFooter alignWithMargins="0">
    <oddFooter xml:space="preserve">&amp;L&amp;C&amp;R&amp;"Arial"&amp;10 Sistemas Citisalud SAS 
03/11/2022 11:56:36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L145"/>
  <sheetViews>
    <sheetView workbookViewId="0">
      <pane xSplit="3" ySplit="1" topLeftCell="D113" activePane="bottomRight" state="frozen"/>
      <selection pane="bottomRight" activeCell="C144" sqref="C144"/>
      <selection pane="bottomLeft" activeCell="A2" sqref="A2"/>
      <selection pane="topRight" activeCell="D1" sqref="D1"/>
    </sheetView>
  </sheetViews>
  <sheetFormatPr defaultColWidth="11.42578125" defaultRowHeight="15"/>
  <cols>
    <col min="1" max="1" width="11.42578125" style="12"/>
    <col min="2" max="2" width="11.42578125" style="29"/>
    <col min="3" max="4" width="13.5703125" style="12" bestFit="1" customWidth="1"/>
    <col min="5" max="5" width="13.7109375" style="12" bestFit="1" customWidth="1"/>
    <col min="6" max="9" width="13.5703125" style="12" customWidth="1"/>
    <col min="10" max="10" width="13.5703125" style="12" bestFit="1" customWidth="1"/>
    <col min="11" max="11" width="12.85546875" style="12" bestFit="1" customWidth="1"/>
    <col min="12" max="12" width="149" style="12" bestFit="1" customWidth="1"/>
    <col min="13" max="16384" width="11.42578125" style="12"/>
  </cols>
  <sheetData>
    <row r="1" spans="1:12">
      <c r="A1" s="47" t="s">
        <v>20</v>
      </c>
      <c r="B1" s="48" t="s">
        <v>21</v>
      </c>
      <c r="C1" s="47" t="s">
        <v>22</v>
      </c>
      <c r="D1" s="47" t="s">
        <v>23</v>
      </c>
      <c r="E1" s="47" t="s">
        <v>24</v>
      </c>
      <c r="F1" s="47" t="s">
        <v>25</v>
      </c>
      <c r="G1" s="47" t="s">
        <v>26</v>
      </c>
      <c r="H1" s="47" t="s">
        <v>27</v>
      </c>
      <c r="I1" s="47" t="s">
        <v>28</v>
      </c>
      <c r="J1" s="47" t="s">
        <v>29</v>
      </c>
      <c r="K1" s="47" t="s">
        <v>30</v>
      </c>
      <c r="L1" s="47" t="s">
        <v>31</v>
      </c>
    </row>
    <row r="2" spans="1:12">
      <c r="A2" s="27">
        <v>980993</v>
      </c>
      <c r="B2" s="28">
        <v>2019</v>
      </c>
      <c r="C2" s="27">
        <v>686841</v>
      </c>
      <c r="D2" s="27"/>
      <c r="E2" s="27"/>
      <c r="F2" s="27"/>
      <c r="G2" s="27"/>
      <c r="H2" s="27"/>
      <c r="I2" s="27">
        <f>+C2</f>
        <v>686841</v>
      </c>
      <c r="J2" s="27"/>
      <c r="K2" s="27">
        <f>+C2-SUM(D2:J2)</f>
        <v>0</v>
      </c>
      <c r="L2" s="27"/>
    </row>
    <row r="3" spans="1:12">
      <c r="A3" s="27">
        <v>983314</v>
      </c>
      <c r="B3" s="28">
        <v>2019</v>
      </c>
      <c r="C3" s="27">
        <v>2043567</v>
      </c>
      <c r="D3" s="27"/>
      <c r="E3" s="27"/>
      <c r="F3" s="27"/>
      <c r="G3" s="27">
        <v>633506</v>
      </c>
      <c r="H3" s="27"/>
      <c r="I3" s="27"/>
      <c r="J3" s="27">
        <v>1410061</v>
      </c>
      <c r="K3" s="27">
        <f t="shared" ref="K3:K66" si="0">+C3-SUM(D3:J3)</f>
        <v>0</v>
      </c>
      <c r="L3" s="27"/>
    </row>
    <row r="4" spans="1:12">
      <c r="A4" s="27">
        <v>984529</v>
      </c>
      <c r="B4" s="28">
        <v>2019</v>
      </c>
      <c r="C4" s="27">
        <v>26000</v>
      </c>
      <c r="D4" s="27"/>
      <c r="E4" s="27"/>
      <c r="F4" s="27"/>
      <c r="G4" s="27"/>
      <c r="H4" s="27"/>
      <c r="I4" s="27"/>
      <c r="J4" s="27">
        <v>26000</v>
      </c>
      <c r="K4" s="27">
        <f t="shared" si="0"/>
        <v>0</v>
      </c>
      <c r="L4" s="27"/>
    </row>
    <row r="5" spans="1:12">
      <c r="A5" s="27">
        <v>993017</v>
      </c>
      <c r="B5" s="28">
        <v>2020</v>
      </c>
      <c r="C5" s="27">
        <v>1483976</v>
      </c>
      <c r="D5" s="27"/>
      <c r="E5" s="27"/>
      <c r="F5" s="27"/>
      <c r="G5" s="27"/>
      <c r="H5" s="27"/>
      <c r="I5" s="27">
        <f>+C5</f>
        <v>1483976</v>
      </c>
      <c r="J5" s="27"/>
      <c r="K5" s="27">
        <f t="shared" si="0"/>
        <v>0</v>
      </c>
      <c r="L5" s="27"/>
    </row>
    <row r="6" spans="1:12">
      <c r="A6" s="27">
        <v>1003169</v>
      </c>
      <c r="B6" s="28">
        <v>2020</v>
      </c>
      <c r="C6" s="27">
        <v>1109235</v>
      </c>
      <c r="D6" s="27"/>
      <c r="E6" s="27"/>
      <c r="F6" s="27"/>
      <c r="G6" s="27"/>
      <c r="H6" s="27">
        <f>+C6</f>
        <v>1109235</v>
      </c>
      <c r="I6" s="27"/>
      <c r="J6" s="27"/>
      <c r="K6" s="27">
        <f t="shared" si="0"/>
        <v>0</v>
      </c>
      <c r="L6" s="27"/>
    </row>
    <row r="7" spans="1:12">
      <c r="A7" s="27">
        <v>1004652</v>
      </c>
      <c r="B7" s="28">
        <v>2020</v>
      </c>
      <c r="C7" s="27">
        <v>2611337</v>
      </c>
      <c r="D7" s="27"/>
      <c r="E7" s="27"/>
      <c r="F7" s="27"/>
      <c r="G7" s="27"/>
      <c r="H7" s="27">
        <f t="shared" ref="H7:H12" si="1">+C7</f>
        <v>2611337</v>
      </c>
      <c r="I7" s="27"/>
      <c r="J7" s="27"/>
      <c r="K7" s="27">
        <f t="shared" si="0"/>
        <v>0</v>
      </c>
      <c r="L7" s="27"/>
    </row>
    <row r="8" spans="1:12">
      <c r="A8" s="27">
        <v>1005555</v>
      </c>
      <c r="B8" s="28">
        <v>2020</v>
      </c>
      <c r="C8" s="27">
        <v>1580723</v>
      </c>
      <c r="D8" s="27"/>
      <c r="E8" s="27"/>
      <c r="F8" s="27"/>
      <c r="G8" s="27"/>
      <c r="H8" s="27">
        <f t="shared" si="1"/>
        <v>1580723</v>
      </c>
      <c r="I8" s="27"/>
      <c r="J8" s="27"/>
      <c r="K8" s="27">
        <f t="shared" si="0"/>
        <v>0</v>
      </c>
      <c r="L8" s="27"/>
    </row>
    <row r="9" spans="1:12">
      <c r="A9" s="27">
        <v>1006223</v>
      </c>
      <c r="B9" s="28">
        <v>2020</v>
      </c>
      <c r="C9" s="27">
        <v>1195751</v>
      </c>
      <c r="D9" s="27"/>
      <c r="E9" s="27"/>
      <c r="F9" s="27"/>
      <c r="G9" s="27"/>
      <c r="H9" s="27">
        <f t="shared" si="1"/>
        <v>1195751</v>
      </c>
      <c r="I9" s="27"/>
      <c r="J9" s="27"/>
      <c r="K9" s="27">
        <f t="shared" si="0"/>
        <v>0</v>
      </c>
      <c r="L9" s="27"/>
    </row>
    <row r="10" spans="1:12">
      <c r="A10" s="27">
        <v>1006689</v>
      </c>
      <c r="B10" s="28">
        <v>2020</v>
      </c>
      <c r="C10" s="27">
        <v>1475398</v>
      </c>
      <c r="D10" s="27"/>
      <c r="E10" s="27"/>
      <c r="F10" s="27"/>
      <c r="G10" s="27"/>
      <c r="H10" s="27">
        <f t="shared" si="1"/>
        <v>1475398</v>
      </c>
      <c r="I10" s="27"/>
      <c r="J10" s="27"/>
      <c r="K10" s="27">
        <f t="shared" si="0"/>
        <v>0</v>
      </c>
      <c r="L10" s="27"/>
    </row>
    <row r="11" spans="1:12">
      <c r="A11" s="27">
        <v>8478</v>
      </c>
      <c r="B11" s="28">
        <v>2020</v>
      </c>
      <c r="C11" s="27">
        <v>4530068</v>
      </c>
      <c r="D11" s="27"/>
      <c r="E11" s="27"/>
      <c r="F11" s="27"/>
      <c r="G11" s="27"/>
      <c r="H11" s="27">
        <f t="shared" si="1"/>
        <v>4530068</v>
      </c>
      <c r="I11" s="27"/>
      <c r="J11" s="27"/>
      <c r="K11" s="27">
        <f t="shared" si="0"/>
        <v>0</v>
      </c>
      <c r="L11" s="27"/>
    </row>
    <row r="12" spans="1:12">
      <c r="A12" s="27">
        <v>10964</v>
      </c>
      <c r="B12" s="28">
        <v>2020</v>
      </c>
      <c r="C12" s="27">
        <v>13436</v>
      </c>
      <c r="D12" s="27"/>
      <c r="E12" s="27"/>
      <c r="F12" s="27"/>
      <c r="G12" s="27"/>
      <c r="H12" s="27">
        <f t="shared" si="1"/>
        <v>13436</v>
      </c>
      <c r="I12" s="27"/>
      <c r="J12" s="27"/>
      <c r="K12" s="27">
        <f t="shared" si="0"/>
        <v>0</v>
      </c>
      <c r="L12" s="27"/>
    </row>
    <row r="13" spans="1:12">
      <c r="A13" s="27">
        <v>16376</v>
      </c>
      <c r="B13" s="28">
        <v>2020</v>
      </c>
      <c r="C13" s="27">
        <v>2059652</v>
      </c>
      <c r="D13" s="27"/>
      <c r="E13" s="27"/>
      <c r="F13" s="27"/>
      <c r="G13" s="27"/>
      <c r="H13" s="27"/>
      <c r="I13" s="27">
        <f>+C13</f>
        <v>2059652</v>
      </c>
      <c r="J13" s="27"/>
      <c r="K13" s="27">
        <f t="shared" si="0"/>
        <v>0</v>
      </c>
      <c r="L13" s="27"/>
    </row>
    <row r="14" spans="1:12">
      <c r="A14" s="27">
        <v>19871</v>
      </c>
      <c r="B14" s="28">
        <v>2020</v>
      </c>
      <c r="C14" s="27">
        <v>729300</v>
      </c>
      <c r="D14" s="27"/>
      <c r="E14" s="27"/>
      <c r="F14" s="27"/>
      <c r="G14" s="27"/>
      <c r="H14" s="27"/>
      <c r="I14" s="27"/>
      <c r="J14" s="27">
        <f>VLOOKUP(A14,PAGOS!$A$2:$C$418,3,0)</f>
        <v>729300</v>
      </c>
      <c r="K14" s="27">
        <f t="shared" si="0"/>
        <v>0</v>
      </c>
      <c r="L14" s="27"/>
    </row>
    <row r="15" spans="1:12">
      <c r="A15" s="27">
        <v>37170</v>
      </c>
      <c r="B15" s="28">
        <v>2021</v>
      </c>
      <c r="C15" s="27">
        <v>2144912</v>
      </c>
      <c r="D15" s="27"/>
      <c r="E15" s="27"/>
      <c r="F15" s="27">
        <f>VLOOKUP(A15,'GLOSAS X CONCILIAR'!$A$2:$C$11,3,0)</f>
        <v>162400</v>
      </c>
      <c r="G15" s="27"/>
      <c r="H15" s="27"/>
      <c r="I15" s="27"/>
      <c r="J15" s="27">
        <v>3458536</v>
      </c>
      <c r="K15" s="27">
        <f t="shared" si="0"/>
        <v>-1476024</v>
      </c>
      <c r="L15" s="27" t="s">
        <v>32</v>
      </c>
    </row>
    <row r="16" spans="1:12">
      <c r="A16" s="27">
        <v>39219</v>
      </c>
      <c r="B16" s="28">
        <v>2021</v>
      </c>
      <c r="C16" s="27">
        <v>610708</v>
      </c>
      <c r="D16" s="27"/>
      <c r="E16" s="27"/>
      <c r="F16" s="27"/>
      <c r="G16" s="27"/>
      <c r="H16" s="27"/>
      <c r="I16" s="27"/>
      <c r="J16" s="27">
        <v>610708</v>
      </c>
      <c r="K16" s="27">
        <f t="shared" si="0"/>
        <v>0</v>
      </c>
      <c r="L16" s="27"/>
    </row>
    <row r="17" spans="1:12">
      <c r="A17" s="27">
        <v>40182</v>
      </c>
      <c r="B17" s="28">
        <v>2021</v>
      </c>
      <c r="C17" s="27">
        <v>1220659</v>
      </c>
      <c r="D17" s="27"/>
      <c r="E17" s="27"/>
      <c r="F17" s="27"/>
      <c r="G17" s="27"/>
      <c r="H17" s="27"/>
      <c r="I17" s="27"/>
      <c r="J17" s="27">
        <v>1220659</v>
      </c>
      <c r="K17" s="27">
        <f t="shared" si="0"/>
        <v>0</v>
      </c>
      <c r="L17" s="27"/>
    </row>
    <row r="18" spans="1:12">
      <c r="A18" s="27">
        <v>41438</v>
      </c>
      <c r="B18" s="28">
        <v>2021</v>
      </c>
      <c r="C18" s="27">
        <v>371395</v>
      </c>
      <c r="D18" s="27"/>
      <c r="E18" s="27"/>
      <c r="F18" s="27">
        <f>VLOOKUP(A18,'GLOSAS X CONCILIAR'!$A$2:$C$11,3,0)</f>
        <v>34275</v>
      </c>
      <c r="G18" s="27"/>
      <c r="H18" s="27"/>
      <c r="I18" s="27"/>
      <c r="J18" s="27">
        <v>337120</v>
      </c>
      <c r="K18" s="27">
        <f t="shared" si="0"/>
        <v>0</v>
      </c>
      <c r="L18" s="27"/>
    </row>
    <row r="19" spans="1:12">
      <c r="A19" s="27">
        <v>41439</v>
      </c>
      <c r="B19" s="28">
        <v>2021</v>
      </c>
      <c r="C19" s="27">
        <v>99423</v>
      </c>
      <c r="D19" s="27"/>
      <c r="E19" s="27">
        <f>VLOOKUP(A19,'PRUEBAS COVID'!$A$2:$C$20,3,0)</f>
        <v>99423</v>
      </c>
      <c r="F19" s="27"/>
      <c r="G19" s="27"/>
      <c r="H19" s="27"/>
      <c r="I19" s="27"/>
      <c r="J19" s="27"/>
      <c r="K19" s="27">
        <f t="shared" si="0"/>
        <v>0</v>
      </c>
      <c r="L19" s="27"/>
    </row>
    <row r="20" spans="1:12">
      <c r="A20" s="27">
        <v>42357</v>
      </c>
      <c r="B20" s="28">
        <v>2021</v>
      </c>
      <c r="C20" s="27">
        <v>1644905</v>
      </c>
      <c r="D20" s="27"/>
      <c r="E20" s="27"/>
      <c r="F20" s="27"/>
      <c r="G20" s="27"/>
      <c r="H20" s="27"/>
      <c r="I20" s="27">
        <f>+C20</f>
        <v>1644905</v>
      </c>
      <c r="J20" s="27"/>
      <c r="K20" s="27">
        <f t="shared" si="0"/>
        <v>0</v>
      </c>
      <c r="L20" s="27"/>
    </row>
    <row r="21" spans="1:12">
      <c r="A21" s="27">
        <v>51765</v>
      </c>
      <c r="B21" s="28">
        <v>2021</v>
      </c>
      <c r="C21" s="27">
        <v>99423</v>
      </c>
      <c r="D21" s="27"/>
      <c r="E21" s="27"/>
      <c r="F21" s="27"/>
      <c r="G21" s="27"/>
      <c r="H21" s="27"/>
      <c r="I21" s="27">
        <f>+C21</f>
        <v>99423</v>
      </c>
      <c r="J21" s="27"/>
      <c r="K21" s="27">
        <f t="shared" si="0"/>
        <v>0</v>
      </c>
      <c r="L21" s="27"/>
    </row>
    <row r="22" spans="1:12">
      <c r="A22" s="27">
        <v>53594</v>
      </c>
      <c r="B22" s="28">
        <v>2021</v>
      </c>
      <c r="C22" s="27">
        <v>666548</v>
      </c>
      <c r="D22" s="27"/>
      <c r="E22" s="27"/>
      <c r="F22" s="27"/>
      <c r="G22" s="27"/>
      <c r="H22" s="27"/>
      <c r="I22" s="27">
        <f>+C22</f>
        <v>666548</v>
      </c>
      <c r="J22" s="27"/>
      <c r="K22" s="27">
        <f t="shared" si="0"/>
        <v>0</v>
      </c>
      <c r="L22" s="27"/>
    </row>
    <row r="23" spans="1:12">
      <c r="A23" s="27">
        <v>59293</v>
      </c>
      <c r="B23" s="28">
        <v>2021</v>
      </c>
      <c r="C23" s="27">
        <v>99423</v>
      </c>
      <c r="D23" s="27"/>
      <c r="E23" s="27"/>
      <c r="F23" s="27"/>
      <c r="G23" s="27"/>
      <c r="H23" s="27"/>
      <c r="I23" s="27">
        <f>+C23</f>
        <v>99423</v>
      </c>
      <c r="J23" s="27"/>
      <c r="K23" s="27">
        <f t="shared" si="0"/>
        <v>0</v>
      </c>
      <c r="L23" s="27"/>
    </row>
    <row r="24" spans="1:12">
      <c r="A24" s="27">
        <v>69277</v>
      </c>
      <c r="B24" s="28">
        <v>2021</v>
      </c>
      <c r="C24" s="27">
        <v>62053</v>
      </c>
      <c r="D24" s="27"/>
      <c r="E24" s="27"/>
      <c r="F24" s="27"/>
      <c r="G24" s="27"/>
      <c r="H24" s="27"/>
      <c r="I24" s="27">
        <f>+C24</f>
        <v>62053</v>
      </c>
      <c r="J24" s="27"/>
      <c r="K24" s="27">
        <f t="shared" si="0"/>
        <v>0</v>
      </c>
      <c r="L24" s="27"/>
    </row>
    <row r="25" spans="1:12">
      <c r="A25" s="27">
        <v>70566</v>
      </c>
      <c r="B25" s="28">
        <v>2021</v>
      </c>
      <c r="C25" s="27">
        <v>600549</v>
      </c>
      <c r="D25" s="27"/>
      <c r="E25" s="27"/>
      <c r="F25" s="27"/>
      <c r="G25" s="27"/>
      <c r="H25" s="27"/>
      <c r="I25" s="27"/>
      <c r="J25" s="27">
        <v>600549</v>
      </c>
      <c r="K25" s="27">
        <f t="shared" si="0"/>
        <v>0</v>
      </c>
      <c r="L25" s="27"/>
    </row>
    <row r="26" spans="1:12">
      <c r="A26" s="27">
        <v>72257</v>
      </c>
      <c r="B26" s="28">
        <v>2021</v>
      </c>
      <c r="C26" s="27">
        <v>1161367</v>
      </c>
      <c r="D26" s="27"/>
      <c r="E26" s="27"/>
      <c r="F26" s="27"/>
      <c r="G26" s="27"/>
      <c r="H26" s="27"/>
      <c r="I26" s="27"/>
      <c r="J26" s="27">
        <f>VLOOKUP(A26,PAGOS!$A$2:$C$418,3,0)</f>
        <v>1161367</v>
      </c>
      <c r="K26" s="27">
        <f t="shared" si="0"/>
        <v>0</v>
      </c>
      <c r="L26" s="27"/>
    </row>
    <row r="27" spans="1:12">
      <c r="A27" s="27">
        <v>73039</v>
      </c>
      <c r="B27" s="28">
        <v>2021</v>
      </c>
      <c r="C27" s="27">
        <v>99423</v>
      </c>
      <c r="D27" s="27"/>
      <c r="E27" s="27">
        <f>VLOOKUP(A27,'PRUEBAS COVID'!$A$2:$C$20,3,0)</f>
        <v>99423</v>
      </c>
      <c r="F27" s="27"/>
      <c r="G27" s="27"/>
      <c r="H27" s="27"/>
      <c r="I27" s="27"/>
      <c r="J27" s="27"/>
      <c r="K27" s="27">
        <f t="shared" si="0"/>
        <v>0</v>
      </c>
      <c r="L27" s="27"/>
    </row>
    <row r="28" spans="1:12">
      <c r="A28" s="27">
        <v>74774</v>
      </c>
      <c r="B28" s="28">
        <v>2021</v>
      </c>
      <c r="C28" s="27">
        <v>749279</v>
      </c>
      <c r="D28" s="27"/>
      <c r="E28" s="27"/>
      <c r="F28" s="27"/>
      <c r="G28" s="27"/>
      <c r="H28" s="27"/>
      <c r="I28" s="27"/>
      <c r="J28" s="27">
        <v>749279</v>
      </c>
      <c r="K28" s="27">
        <f t="shared" si="0"/>
        <v>0</v>
      </c>
      <c r="L28" s="27"/>
    </row>
    <row r="29" spans="1:12">
      <c r="A29" s="27">
        <v>74775</v>
      </c>
      <c r="B29" s="28">
        <v>2021</v>
      </c>
      <c r="C29" s="27">
        <v>99423</v>
      </c>
      <c r="D29" s="27"/>
      <c r="E29" s="27">
        <f>VLOOKUP(A29,'PRUEBAS COVID'!$A$2:$C$20,3,0)</f>
        <v>99423</v>
      </c>
      <c r="F29" s="27"/>
      <c r="G29" s="27"/>
      <c r="H29" s="27"/>
      <c r="I29" s="27"/>
      <c r="J29" s="27"/>
      <c r="K29" s="27">
        <f t="shared" si="0"/>
        <v>0</v>
      </c>
      <c r="L29" s="27"/>
    </row>
    <row r="30" spans="1:12">
      <c r="A30" s="27">
        <v>74976</v>
      </c>
      <c r="B30" s="28">
        <v>2021</v>
      </c>
      <c r="C30" s="27">
        <v>266903</v>
      </c>
      <c r="D30" s="27"/>
      <c r="E30" s="27"/>
      <c r="F30" s="27"/>
      <c r="G30" s="27"/>
      <c r="H30" s="27"/>
      <c r="I30" s="27">
        <f>+C30</f>
        <v>266903</v>
      </c>
      <c r="J30" s="27"/>
      <c r="K30" s="27">
        <f t="shared" si="0"/>
        <v>0</v>
      </c>
      <c r="L30" s="27"/>
    </row>
    <row r="31" spans="1:12">
      <c r="A31" s="27">
        <v>75494</v>
      </c>
      <c r="B31" s="28">
        <v>2021</v>
      </c>
      <c r="C31" s="27">
        <v>99423</v>
      </c>
      <c r="D31" s="27"/>
      <c r="E31" s="27">
        <f>VLOOKUP(A31,'PRUEBAS COVID'!$A$2:$C$20,3,0)</f>
        <v>99423</v>
      </c>
      <c r="F31" s="27"/>
      <c r="G31" s="27"/>
      <c r="H31" s="27"/>
      <c r="I31" s="27"/>
      <c r="J31" s="27"/>
      <c r="K31" s="27">
        <f t="shared" si="0"/>
        <v>0</v>
      </c>
      <c r="L31" s="27"/>
    </row>
    <row r="32" spans="1:12">
      <c r="A32" s="27">
        <v>75891</v>
      </c>
      <c r="B32" s="28">
        <v>2021</v>
      </c>
      <c r="C32" s="27">
        <v>99423</v>
      </c>
      <c r="D32" s="27"/>
      <c r="E32" s="27">
        <f>VLOOKUP(A32,'PRUEBAS COVID'!$A$2:$C$20,3,0)</f>
        <v>99423</v>
      </c>
      <c r="F32" s="27"/>
      <c r="G32" s="27"/>
      <c r="H32" s="27"/>
      <c r="I32" s="27"/>
      <c r="J32" s="27"/>
      <c r="K32" s="27">
        <f t="shared" si="0"/>
        <v>0</v>
      </c>
      <c r="L32" s="27"/>
    </row>
    <row r="33" spans="1:12">
      <c r="A33" s="27">
        <v>76558</v>
      </c>
      <c r="B33" s="28">
        <v>2021</v>
      </c>
      <c r="C33" s="27">
        <v>1169094</v>
      </c>
      <c r="D33" s="27"/>
      <c r="E33" s="27"/>
      <c r="F33" s="27"/>
      <c r="G33" s="27"/>
      <c r="H33" s="27"/>
      <c r="I33" s="27"/>
      <c r="J33" s="27">
        <f>VLOOKUP(A33,PAGOS!$A$2:$C$418,3,0)</f>
        <v>1169094</v>
      </c>
      <c r="K33" s="27">
        <f t="shared" si="0"/>
        <v>0</v>
      </c>
      <c r="L33" s="27"/>
    </row>
    <row r="34" spans="1:12">
      <c r="A34" s="27">
        <v>76805</v>
      </c>
      <c r="B34" s="28">
        <v>2021</v>
      </c>
      <c r="C34" s="27">
        <v>99423</v>
      </c>
      <c r="D34" s="27"/>
      <c r="E34" s="27">
        <f>VLOOKUP(A34,'PRUEBAS COVID'!$A$2:$C$20,3,0)</f>
        <v>99423</v>
      </c>
      <c r="F34" s="27"/>
      <c r="G34" s="27"/>
      <c r="H34" s="27"/>
      <c r="I34" s="27"/>
      <c r="J34" s="27"/>
      <c r="K34" s="27">
        <f t="shared" si="0"/>
        <v>0</v>
      </c>
      <c r="L34" s="27"/>
    </row>
    <row r="35" spans="1:12">
      <c r="A35" s="27">
        <v>77747</v>
      </c>
      <c r="B35" s="28">
        <v>2021</v>
      </c>
      <c r="C35" s="27">
        <v>1254606</v>
      </c>
      <c r="D35" s="27"/>
      <c r="E35" s="27"/>
      <c r="F35" s="27"/>
      <c r="G35" s="27"/>
      <c r="H35" s="27"/>
      <c r="I35" s="27"/>
      <c r="J35" s="27">
        <v>1627261</v>
      </c>
      <c r="K35" s="27">
        <f t="shared" si="0"/>
        <v>-372655</v>
      </c>
      <c r="L35" s="27" t="s">
        <v>33</v>
      </c>
    </row>
    <row r="36" spans="1:12">
      <c r="A36" s="27">
        <v>78560</v>
      </c>
      <c r="B36" s="28">
        <v>2021</v>
      </c>
      <c r="C36" s="27">
        <v>173223</v>
      </c>
      <c r="D36" s="27"/>
      <c r="E36" s="27"/>
      <c r="F36" s="27"/>
      <c r="G36" s="27"/>
      <c r="H36" s="27"/>
      <c r="I36" s="27">
        <f>+C36</f>
        <v>173223</v>
      </c>
      <c r="J36" s="27"/>
      <c r="K36" s="27">
        <f t="shared" si="0"/>
        <v>0</v>
      </c>
      <c r="L36" s="27"/>
    </row>
    <row r="37" spans="1:12">
      <c r="A37" s="27">
        <v>82766</v>
      </c>
      <c r="B37" s="28">
        <v>2021</v>
      </c>
      <c r="C37" s="27">
        <v>99423</v>
      </c>
      <c r="D37" s="27"/>
      <c r="E37" s="27">
        <f>VLOOKUP(A37,'PRUEBAS COVID'!$A$2:$C$20,3,0)</f>
        <v>99423</v>
      </c>
      <c r="F37" s="27"/>
      <c r="G37" s="27"/>
      <c r="H37" s="27"/>
      <c r="I37" s="27"/>
      <c r="J37" s="27"/>
      <c r="K37" s="27">
        <f t="shared" si="0"/>
        <v>0</v>
      </c>
      <c r="L37" s="27"/>
    </row>
    <row r="38" spans="1:12">
      <c r="A38" s="27">
        <v>88543</v>
      </c>
      <c r="B38" s="28">
        <v>2021</v>
      </c>
      <c r="C38" s="27">
        <v>1360554</v>
      </c>
      <c r="D38" s="27"/>
      <c r="E38" s="27"/>
      <c r="F38" s="27"/>
      <c r="G38" s="27"/>
      <c r="H38" s="27"/>
      <c r="I38" s="27"/>
      <c r="J38" s="27">
        <f>VLOOKUP(A38,PAGOS!$A$2:$C$418,3,0)</f>
        <v>1360554</v>
      </c>
      <c r="K38" s="27">
        <f t="shared" si="0"/>
        <v>0</v>
      </c>
      <c r="L38" s="27"/>
    </row>
    <row r="39" spans="1:12">
      <c r="A39" s="27">
        <v>88807</v>
      </c>
      <c r="B39" s="28">
        <v>2021</v>
      </c>
      <c r="C39" s="27">
        <v>99423</v>
      </c>
      <c r="D39" s="27"/>
      <c r="E39" s="27"/>
      <c r="F39" s="27"/>
      <c r="G39" s="27"/>
      <c r="H39" s="27"/>
      <c r="I39" s="27">
        <f>+C39</f>
        <v>99423</v>
      </c>
      <c r="J39" s="27"/>
      <c r="K39" s="27">
        <f t="shared" si="0"/>
        <v>0</v>
      </c>
      <c r="L39" s="27"/>
    </row>
    <row r="40" spans="1:12">
      <c r="A40" s="27">
        <v>94356</v>
      </c>
      <c r="B40" s="28">
        <v>2021</v>
      </c>
      <c r="C40" s="27">
        <v>753546</v>
      </c>
      <c r="D40" s="27">
        <f>VLOOKUP(A40,'CARTERA COOSALUD'!$A$2:$C$46,3,0)</f>
        <v>34597</v>
      </c>
      <c r="E40" s="27"/>
      <c r="F40" s="27"/>
      <c r="G40" s="27"/>
      <c r="H40" s="27"/>
      <c r="I40" s="27"/>
      <c r="J40" s="27">
        <f>VLOOKUP(A40,PAGOS!$A$2:$C$418,3,0)</f>
        <v>1291786</v>
      </c>
      <c r="K40" s="27">
        <f t="shared" si="0"/>
        <v>-572837</v>
      </c>
      <c r="L40" s="27" t="s">
        <v>34</v>
      </c>
    </row>
    <row r="41" spans="1:12">
      <c r="A41" s="27">
        <v>94357</v>
      </c>
      <c r="B41" s="28">
        <v>2021</v>
      </c>
      <c r="C41" s="27">
        <v>99423</v>
      </c>
      <c r="D41" s="27"/>
      <c r="E41" s="27">
        <f>VLOOKUP(A41,'PRUEBAS COVID'!$A$2:$C$20,3,0)</f>
        <v>99423</v>
      </c>
      <c r="F41" s="27"/>
      <c r="G41" s="27"/>
      <c r="H41" s="27"/>
      <c r="I41" s="27"/>
      <c r="J41" s="27"/>
      <c r="K41" s="27">
        <f t="shared" si="0"/>
        <v>0</v>
      </c>
      <c r="L41" s="27"/>
    </row>
    <row r="42" spans="1:12">
      <c r="A42" s="27">
        <v>97116</v>
      </c>
      <c r="B42" s="28">
        <v>2021</v>
      </c>
      <c r="C42" s="27">
        <v>59700</v>
      </c>
      <c r="D42" s="27"/>
      <c r="E42" s="27"/>
      <c r="F42" s="27"/>
      <c r="G42" s="27"/>
      <c r="H42" s="27"/>
      <c r="I42" s="27"/>
      <c r="J42" s="27">
        <f>VLOOKUP(A42,PAGOS!$A$2:$C$418,3,0)</f>
        <v>59700</v>
      </c>
      <c r="K42" s="27">
        <f t="shared" si="0"/>
        <v>0</v>
      </c>
      <c r="L42" s="27"/>
    </row>
    <row r="43" spans="1:12">
      <c r="A43" s="27">
        <v>97633</v>
      </c>
      <c r="B43" s="28">
        <v>2021</v>
      </c>
      <c r="C43" s="27">
        <v>161517</v>
      </c>
      <c r="D43" s="27"/>
      <c r="E43" s="27"/>
      <c r="F43" s="27"/>
      <c r="G43" s="27"/>
      <c r="H43" s="27"/>
      <c r="I43" s="27"/>
      <c r="J43" s="27">
        <f>VLOOKUP(A43,PAGOS!$A$2:$C$418,3,0)</f>
        <v>161517</v>
      </c>
      <c r="K43" s="27">
        <f t="shared" si="0"/>
        <v>0</v>
      </c>
      <c r="L43" s="27"/>
    </row>
    <row r="44" spans="1:12">
      <c r="A44" s="27">
        <v>99335</v>
      </c>
      <c r="B44" s="28">
        <v>2021</v>
      </c>
      <c r="C44" s="27">
        <v>1752798</v>
      </c>
      <c r="D44" s="27"/>
      <c r="E44" s="27"/>
      <c r="F44" s="27">
        <f>VLOOKUP(A44,'GLOSAS X CONCILIAR'!$A$2:$C$11,3,0)</f>
        <v>508800</v>
      </c>
      <c r="G44" s="27"/>
      <c r="H44" s="27"/>
      <c r="I44" s="27"/>
      <c r="J44" s="27">
        <f>VLOOKUP(A44,PAGOS!$A$2:$C$418,3,0)</f>
        <v>1243998</v>
      </c>
      <c r="K44" s="27">
        <f t="shared" si="0"/>
        <v>0</v>
      </c>
      <c r="L44" s="27"/>
    </row>
    <row r="45" spans="1:12">
      <c r="A45" s="27">
        <v>99336</v>
      </c>
      <c r="B45" s="28">
        <v>2021</v>
      </c>
      <c r="C45" s="27">
        <v>99423</v>
      </c>
      <c r="D45" s="27"/>
      <c r="E45" s="27"/>
      <c r="F45" s="27"/>
      <c r="G45" s="27"/>
      <c r="H45" s="27"/>
      <c r="I45" s="27">
        <f>+C45</f>
        <v>99423</v>
      </c>
      <c r="J45" s="27"/>
      <c r="K45" s="27">
        <f t="shared" si="0"/>
        <v>0</v>
      </c>
      <c r="L45" s="27"/>
    </row>
    <row r="46" spans="1:12">
      <c r="A46" s="27">
        <v>100973</v>
      </c>
      <c r="B46" s="28">
        <v>2021</v>
      </c>
      <c r="C46" s="27">
        <v>60385</v>
      </c>
      <c r="D46" s="27"/>
      <c r="E46" s="27"/>
      <c r="F46" s="27"/>
      <c r="G46" s="27"/>
      <c r="H46" s="27"/>
      <c r="I46" s="27"/>
      <c r="J46" s="27">
        <f>VLOOKUP(A46,PAGOS!$A$2:$C$418,3,0)</f>
        <v>60385</v>
      </c>
      <c r="K46" s="27">
        <f t="shared" si="0"/>
        <v>0</v>
      </c>
      <c r="L46" s="27"/>
    </row>
    <row r="47" spans="1:12">
      <c r="A47" s="27">
        <v>100974</v>
      </c>
      <c r="B47" s="28">
        <v>2021</v>
      </c>
      <c r="C47" s="27">
        <v>99423</v>
      </c>
      <c r="D47" s="27"/>
      <c r="E47" s="27"/>
      <c r="F47" s="27"/>
      <c r="G47" s="27"/>
      <c r="H47" s="27"/>
      <c r="I47" s="27">
        <f>+C47</f>
        <v>99423</v>
      </c>
      <c r="J47" s="27"/>
      <c r="K47" s="27">
        <f t="shared" si="0"/>
        <v>0</v>
      </c>
      <c r="L47" s="27"/>
    </row>
    <row r="48" spans="1:12">
      <c r="A48" s="27">
        <v>101165</v>
      </c>
      <c r="B48" s="28">
        <v>2021</v>
      </c>
      <c r="C48" s="27">
        <v>61952</v>
      </c>
      <c r="D48" s="27"/>
      <c r="E48" s="27"/>
      <c r="F48" s="27"/>
      <c r="G48" s="27"/>
      <c r="H48" s="27"/>
      <c r="I48" s="27"/>
      <c r="J48" s="27">
        <f>VLOOKUP(A48,PAGOS!$A$2:$C$418,3,0)</f>
        <v>61952</v>
      </c>
      <c r="K48" s="27">
        <f t="shared" si="0"/>
        <v>0</v>
      </c>
      <c r="L48" s="27"/>
    </row>
    <row r="49" spans="1:12">
      <c r="A49" s="27">
        <v>101628</v>
      </c>
      <c r="B49" s="28">
        <v>2021</v>
      </c>
      <c r="C49" s="27">
        <v>197169</v>
      </c>
      <c r="D49" s="27"/>
      <c r="E49" s="27"/>
      <c r="F49" s="27"/>
      <c r="G49" s="27"/>
      <c r="H49" s="27"/>
      <c r="I49" s="27"/>
      <c r="J49" s="27">
        <f>VLOOKUP(A49,PAGOS!$A$2:$C$418,3,0)</f>
        <v>197169</v>
      </c>
      <c r="K49" s="27">
        <f t="shared" si="0"/>
        <v>0</v>
      </c>
      <c r="L49" s="27"/>
    </row>
    <row r="50" spans="1:12">
      <c r="A50" s="27">
        <v>103713</v>
      </c>
      <c r="B50" s="28">
        <v>2021</v>
      </c>
      <c r="C50" s="27">
        <v>560627</v>
      </c>
      <c r="D50" s="27">
        <f>VLOOKUP(A50,'CARTERA COOSALUD'!$A$2:$C$46,3,0)</f>
        <v>461204</v>
      </c>
      <c r="E50" s="27"/>
      <c r="F50" s="27"/>
      <c r="G50" s="27"/>
      <c r="H50" s="27"/>
      <c r="I50" s="27"/>
      <c r="J50" s="27">
        <f>VLOOKUP(A50,PAGOS!$A$2:$C$418,3,0)</f>
        <v>99423</v>
      </c>
      <c r="K50" s="27">
        <f t="shared" si="0"/>
        <v>0</v>
      </c>
      <c r="L50" s="27"/>
    </row>
    <row r="51" spans="1:12">
      <c r="A51" s="27">
        <v>103775</v>
      </c>
      <c r="B51" s="28">
        <v>2021</v>
      </c>
      <c r="C51" s="27">
        <v>59700</v>
      </c>
      <c r="D51" s="27">
        <f>VLOOKUP(A51,'CARTERA COOSALUD'!$A$2:$C$46,3,0)</f>
        <v>59700</v>
      </c>
      <c r="E51" s="27"/>
      <c r="F51" s="27"/>
      <c r="G51" s="27"/>
      <c r="H51" s="27"/>
      <c r="I51" s="27"/>
      <c r="J51" s="27"/>
      <c r="K51" s="27">
        <f t="shared" si="0"/>
        <v>0</v>
      </c>
      <c r="L51" s="27"/>
    </row>
    <row r="52" spans="1:12">
      <c r="A52" s="27">
        <v>103776</v>
      </c>
      <c r="B52" s="28">
        <v>2021</v>
      </c>
      <c r="C52" s="27">
        <v>99423</v>
      </c>
      <c r="D52" s="27"/>
      <c r="E52" s="27"/>
      <c r="F52" s="27"/>
      <c r="G52" s="27"/>
      <c r="H52" s="27"/>
      <c r="I52" s="27">
        <f>+C52</f>
        <v>99423</v>
      </c>
      <c r="J52" s="27"/>
      <c r="K52" s="27">
        <f t="shared" si="0"/>
        <v>0</v>
      </c>
      <c r="L52" s="27"/>
    </row>
    <row r="53" spans="1:12">
      <c r="A53" s="27">
        <v>104007</v>
      </c>
      <c r="B53" s="28">
        <v>2021</v>
      </c>
      <c r="C53" s="27">
        <v>63370</v>
      </c>
      <c r="D53" s="27">
        <f>VLOOKUP(A53,'CARTERA COOSALUD'!$A$2:$C$46,3,0)</f>
        <v>63370</v>
      </c>
      <c r="E53" s="27"/>
      <c r="F53" s="27"/>
      <c r="G53" s="27"/>
      <c r="H53" s="27"/>
      <c r="I53" s="27"/>
      <c r="J53" s="27"/>
      <c r="K53" s="27">
        <f t="shared" si="0"/>
        <v>0</v>
      </c>
      <c r="L53" s="27"/>
    </row>
    <row r="54" spans="1:12">
      <c r="A54" s="27">
        <v>104388</v>
      </c>
      <c r="B54" s="28">
        <v>2021</v>
      </c>
      <c r="C54" s="27">
        <v>79149</v>
      </c>
      <c r="D54" s="27">
        <f>VLOOKUP(A54,'CARTERA COOSALUD'!$A$2:$C$46,3,0)</f>
        <v>79149</v>
      </c>
      <c r="E54" s="27"/>
      <c r="F54" s="27"/>
      <c r="G54" s="27"/>
      <c r="H54" s="27"/>
      <c r="I54" s="27"/>
      <c r="J54" s="27"/>
      <c r="K54" s="27">
        <f t="shared" si="0"/>
        <v>0</v>
      </c>
      <c r="L54" s="27"/>
    </row>
    <row r="55" spans="1:12">
      <c r="A55" s="27">
        <v>104569</v>
      </c>
      <c r="B55" s="28">
        <v>2021</v>
      </c>
      <c r="C55" s="27">
        <v>9700</v>
      </c>
      <c r="D55" s="27"/>
      <c r="E55" s="27"/>
      <c r="F55" s="27"/>
      <c r="G55" s="27"/>
      <c r="H55" s="27"/>
      <c r="I55" s="27"/>
      <c r="J55" s="27">
        <f>VLOOKUP(A55,PAGOS!$A$2:$C$418,3,0)</f>
        <v>9700</v>
      </c>
      <c r="K55" s="27">
        <f t="shared" si="0"/>
        <v>0</v>
      </c>
      <c r="L55" s="27"/>
    </row>
    <row r="56" spans="1:12">
      <c r="A56" s="27">
        <v>104659</v>
      </c>
      <c r="B56" s="28">
        <v>2021</v>
      </c>
      <c r="C56" s="27">
        <v>4888343</v>
      </c>
      <c r="D56" s="27">
        <f>VLOOKUP(A56,'CARTERA COOSALUD'!$A$2:$C$46,3,0)</f>
        <v>6871595</v>
      </c>
      <c r="E56" s="27"/>
      <c r="F56" s="27">
        <f>VLOOKUP(A56,'GLOSAS X CONCILIAR'!$A$2:$C$11,3,0)</f>
        <v>463932</v>
      </c>
      <c r="G56" s="27"/>
      <c r="H56" s="27"/>
      <c r="I56" s="27"/>
      <c r="J56" s="27">
        <f>VLOOKUP(A56,PAGOS!$A$2:$C$418,3,0)</f>
        <v>114798</v>
      </c>
      <c r="K56" s="27">
        <f t="shared" si="0"/>
        <v>-2561982</v>
      </c>
      <c r="L56" s="27"/>
    </row>
    <row r="57" spans="1:12">
      <c r="A57" s="27">
        <v>104660</v>
      </c>
      <c r="B57" s="28">
        <v>2021</v>
      </c>
      <c r="C57" s="27">
        <v>99423</v>
      </c>
      <c r="D57" s="27"/>
      <c r="E57" s="27"/>
      <c r="F57" s="27"/>
      <c r="G57" s="27"/>
      <c r="H57" s="27"/>
      <c r="I57" s="27">
        <f>+C57</f>
        <v>99423</v>
      </c>
      <c r="J57" s="27"/>
      <c r="K57" s="27">
        <f t="shared" si="0"/>
        <v>0</v>
      </c>
      <c r="L57" s="27"/>
    </row>
    <row r="58" spans="1:12">
      <c r="A58" s="27">
        <v>104726</v>
      </c>
      <c r="B58" s="28">
        <v>2021</v>
      </c>
      <c r="C58" s="27">
        <v>59700</v>
      </c>
      <c r="D58" s="27"/>
      <c r="E58" s="27"/>
      <c r="F58" s="27"/>
      <c r="G58" s="27"/>
      <c r="H58" s="27"/>
      <c r="I58" s="27"/>
      <c r="J58" s="27">
        <f>VLOOKUP(A58,PAGOS!$A$2:$C$418,3,0)</f>
        <v>59700</v>
      </c>
      <c r="K58" s="27">
        <f t="shared" si="0"/>
        <v>0</v>
      </c>
      <c r="L58" s="27"/>
    </row>
    <row r="59" spans="1:12">
      <c r="A59" s="27">
        <v>104727</v>
      </c>
      <c r="B59" s="28">
        <v>2021</v>
      </c>
      <c r="C59" s="27">
        <v>99423</v>
      </c>
      <c r="D59" s="27"/>
      <c r="E59" s="27"/>
      <c r="F59" s="27"/>
      <c r="G59" s="27"/>
      <c r="H59" s="27"/>
      <c r="I59" s="27">
        <f>+C59</f>
        <v>99423</v>
      </c>
      <c r="J59" s="27"/>
      <c r="K59" s="27">
        <f t="shared" si="0"/>
        <v>0</v>
      </c>
      <c r="L59" s="27"/>
    </row>
    <row r="60" spans="1:12">
      <c r="A60" s="27">
        <v>104812</v>
      </c>
      <c r="B60" s="28">
        <v>2021</v>
      </c>
      <c r="C60" s="27">
        <v>343190</v>
      </c>
      <c r="D60" s="27">
        <f>VLOOKUP(A60,'CARTERA COOSALUD'!$A$2:$C$46,3,0)</f>
        <v>343190</v>
      </c>
      <c r="E60" s="27"/>
      <c r="F60" s="27"/>
      <c r="G60" s="27"/>
      <c r="H60" s="27"/>
      <c r="I60" s="27"/>
      <c r="J60" s="27"/>
      <c r="K60" s="27">
        <f t="shared" si="0"/>
        <v>0</v>
      </c>
      <c r="L60" s="27"/>
    </row>
    <row r="61" spans="1:12">
      <c r="A61" s="27">
        <v>104865</v>
      </c>
      <c r="B61" s="28">
        <v>2021</v>
      </c>
      <c r="C61" s="27">
        <v>735104</v>
      </c>
      <c r="D61" s="27"/>
      <c r="E61" s="27"/>
      <c r="F61" s="27"/>
      <c r="G61" s="27"/>
      <c r="H61" s="27"/>
      <c r="I61" s="27"/>
      <c r="J61" s="27">
        <f>VLOOKUP(A61,PAGOS!$A$2:$C$418,3,0)</f>
        <v>735104</v>
      </c>
      <c r="K61" s="27">
        <f t="shared" si="0"/>
        <v>0</v>
      </c>
      <c r="L61" s="27"/>
    </row>
    <row r="62" spans="1:12">
      <c r="A62" s="27">
        <v>106301</v>
      </c>
      <c r="B62" s="28">
        <v>2021</v>
      </c>
      <c r="C62" s="27">
        <v>59700</v>
      </c>
      <c r="D62" s="27"/>
      <c r="E62" s="27"/>
      <c r="F62" s="27"/>
      <c r="G62" s="27"/>
      <c r="H62" s="27"/>
      <c r="I62" s="27"/>
      <c r="J62" s="27">
        <f>VLOOKUP(A62,PAGOS!$A$2:$C$418,3,0)</f>
        <v>59700</v>
      </c>
      <c r="K62" s="27">
        <f t="shared" si="0"/>
        <v>0</v>
      </c>
      <c r="L62" s="27"/>
    </row>
    <row r="63" spans="1:12">
      <c r="A63" s="27">
        <v>106307</v>
      </c>
      <c r="B63" s="28">
        <v>2021</v>
      </c>
      <c r="C63" s="27">
        <v>59700</v>
      </c>
      <c r="D63" s="27"/>
      <c r="E63" s="27"/>
      <c r="F63" s="27"/>
      <c r="G63" s="27"/>
      <c r="H63" s="27"/>
      <c r="I63" s="27"/>
      <c r="J63" s="27">
        <f>VLOOKUP(A63,PAGOS!$A$2:$C$418,3,0)</f>
        <v>59700</v>
      </c>
      <c r="K63" s="27">
        <f t="shared" si="0"/>
        <v>0</v>
      </c>
      <c r="L63" s="27"/>
    </row>
    <row r="64" spans="1:12">
      <c r="A64" s="27">
        <v>107731</v>
      </c>
      <c r="B64" s="28">
        <v>2021</v>
      </c>
      <c r="C64" s="27">
        <v>101561</v>
      </c>
      <c r="D64" s="27"/>
      <c r="E64" s="27"/>
      <c r="F64" s="27"/>
      <c r="G64" s="27"/>
      <c r="H64" s="27"/>
      <c r="I64" s="27"/>
      <c r="J64" s="27">
        <f>VLOOKUP(A64,PAGOS!$A$2:$C$418,3,0)</f>
        <v>101561</v>
      </c>
      <c r="K64" s="27">
        <f t="shared" si="0"/>
        <v>0</v>
      </c>
      <c r="L64" s="27"/>
    </row>
    <row r="65" spans="1:12">
      <c r="A65" s="27">
        <v>110527</v>
      </c>
      <c r="B65" s="28">
        <v>2021</v>
      </c>
      <c r="C65" s="27">
        <v>59700</v>
      </c>
      <c r="D65" s="27"/>
      <c r="E65" s="27"/>
      <c r="F65" s="27"/>
      <c r="G65" s="27"/>
      <c r="H65" s="27"/>
      <c r="I65" s="27"/>
      <c r="J65" s="27">
        <f>VLOOKUP(A65,PAGOS!$A$2:$C$418,3,0)</f>
        <v>59700</v>
      </c>
      <c r="K65" s="27">
        <f t="shared" si="0"/>
        <v>0</v>
      </c>
      <c r="L65" s="27"/>
    </row>
    <row r="66" spans="1:12">
      <c r="A66" s="27">
        <v>110528</v>
      </c>
      <c r="B66" s="28">
        <v>2021</v>
      </c>
      <c r="C66" s="27">
        <v>99423</v>
      </c>
      <c r="D66" s="27"/>
      <c r="E66" s="27"/>
      <c r="F66" s="27"/>
      <c r="G66" s="27"/>
      <c r="H66" s="27"/>
      <c r="I66" s="27">
        <f>+C66</f>
        <v>99423</v>
      </c>
      <c r="J66" s="27"/>
      <c r="K66" s="27">
        <f t="shared" si="0"/>
        <v>0</v>
      </c>
      <c r="L66" s="27"/>
    </row>
    <row r="67" spans="1:12">
      <c r="A67" s="27">
        <v>111494</v>
      </c>
      <c r="B67" s="28">
        <v>2021</v>
      </c>
      <c r="C67" s="27">
        <v>61952</v>
      </c>
      <c r="D67" s="27"/>
      <c r="E67" s="27"/>
      <c r="F67" s="27"/>
      <c r="G67" s="27"/>
      <c r="H67" s="27"/>
      <c r="I67" s="27"/>
      <c r="J67" s="27">
        <f>VLOOKUP(A67,PAGOS!$A$2:$C$418,3,0)</f>
        <v>61952</v>
      </c>
      <c r="K67" s="27">
        <f t="shared" ref="K67:K130" si="2">+C67-SUM(D67:J67)</f>
        <v>0</v>
      </c>
      <c r="L67" s="27"/>
    </row>
    <row r="68" spans="1:12">
      <c r="A68" s="27">
        <v>113350</v>
      </c>
      <c r="B68" s="28">
        <v>2021</v>
      </c>
      <c r="C68" s="27">
        <v>99423</v>
      </c>
      <c r="D68" s="27"/>
      <c r="E68" s="27"/>
      <c r="F68" s="27"/>
      <c r="G68" s="27"/>
      <c r="H68" s="27"/>
      <c r="I68" s="27">
        <f>+C68</f>
        <v>99423</v>
      </c>
      <c r="J68" s="27"/>
      <c r="K68" s="27">
        <f t="shared" si="2"/>
        <v>0</v>
      </c>
      <c r="L68" s="27"/>
    </row>
    <row r="69" spans="1:12">
      <c r="A69" s="27">
        <v>114069</v>
      </c>
      <c r="B69" s="28">
        <v>2021</v>
      </c>
      <c r="C69" s="27">
        <v>3652741</v>
      </c>
      <c r="D69" s="27"/>
      <c r="E69" s="27"/>
      <c r="F69" s="27">
        <f>VLOOKUP(A69,'GLOSAS X CONCILIAR'!$A$2:$C$11,3,0)</f>
        <v>315300</v>
      </c>
      <c r="G69" s="27"/>
      <c r="H69" s="27"/>
      <c r="I69" s="27"/>
      <c r="J69" s="27">
        <f>VLOOKUP(A69,PAGOS!$A$2:$C$418,3,0)</f>
        <v>3337441</v>
      </c>
      <c r="K69" s="27">
        <f t="shared" si="2"/>
        <v>0</v>
      </c>
      <c r="L69" s="27"/>
    </row>
    <row r="70" spans="1:12">
      <c r="A70" s="27">
        <v>114070</v>
      </c>
      <c r="B70" s="28">
        <v>2021</v>
      </c>
      <c r="C70" s="27">
        <v>99423</v>
      </c>
      <c r="D70" s="27"/>
      <c r="E70" s="27"/>
      <c r="F70" s="27"/>
      <c r="G70" s="27"/>
      <c r="H70" s="27"/>
      <c r="I70" s="27">
        <f>+C70</f>
        <v>99423</v>
      </c>
      <c r="J70" s="27"/>
      <c r="K70" s="27">
        <f t="shared" si="2"/>
        <v>0</v>
      </c>
      <c r="L70" s="27"/>
    </row>
    <row r="71" spans="1:12">
      <c r="A71" s="27">
        <v>114289</v>
      </c>
      <c r="B71" s="28">
        <v>2021</v>
      </c>
      <c r="C71" s="27">
        <v>59700</v>
      </c>
      <c r="D71" s="27"/>
      <c r="E71" s="27"/>
      <c r="F71" s="27"/>
      <c r="G71" s="27"/>
      <c r="H71" s="27"/>
      <c r="I71" s="27"/>
      <c r="J71" s="27">
        <f>VLOOKUP(A71,PAGOS!$A$2:$C$418,3,0)</f>
        <v>59700</v>
      </c>
      <c r="K71" s="27">
        <f t="shared" si="2"/>
        <v>0</v>
      </c>
      <c r="L71" s="27"/>
    </row>
    <row r="72" spans="1:12">
      <c r="A72" s="27">
        <v>114290</v>
      </c>
      <c r="B72" s="28">
        <v>2021</v>
      </c>
      <c r="C72" s="27">
        <v>99423</v>
      </c>
      <c r="D72" s="27"/>
      <c r="E72" s="27"/>
      <c r="F72" s="27"/>
      <c r="G72" s="27"/>
      <c r="H72" s="27"/>
      <c r="I72" s="27">
        <f>+C72</f>
        <v>99423</v>
      </c>
      <c r="J72" s="27"/>
      <c r="K72" s="27">
        <f t="shared" si="2"/>
        <v>0</v>
      </c>
      <c r="L72" s="27"/>
    </row>
    <row r="73" spans="1:12">
      <c r="A73" s="27">
        <v>114295</v>
      </c>
      <c r="B73" s="28">
        <v>2021</v>
      </c>
      <c r="C73" s="27">
        <v>59700</v>
      </c>
      <c r="D73" s="27"/>
      <c r="E73" s="27"/>
      <c r="F73" s="27"/>
      <c r="G73" s="27"/>
      <c r="H73" s="27"/>
      <c r="I73" s="27"/>
      <c r="J73" s="27">
        <f>VLOOKUP(A73,PAGOS!$A$2:$C$418,3,0)</f>
        <v>59700</v>
      </c>
      <c r="K73" s="27">
        <f t="shared" si="2"/>
        <v>0</v>
      </c>
      <c r="L73" s="27"/>
    </row>
    <row r="74" spans="1:12">
      <c r="A74" s="27">
        <v>114296</v>
      </c>
      <c r="B74" s="28">
        <v>2021</v>
      </c>
      <c r="C74" s="27">
        <v>99423</v>
      </c>
      <c r="D74" s="27"/>
      <c r="E74" s="27"/>
      <c r="F74" s="27"/>
      <c r="G74" s="27"/>
      <c r="H74" s="27"/>
      <c r="I74" s="27">
        <f>+C74</f>
        <v>99423</v>
      </c>
      <c r="J74" s="27"/>
      <c r="K74" s="27">
        <f t="shared" si="2"/>
        <v>0</v>
      </c>
      <c r="L74" s="27"/>
    </row>
    <row r="75" spans="1:12">
      <c r="A75" s="27">
        <v>114768</v>
      </c>
      <c r="B75" s="28">
        <v>2021</v>
      </c>
      <c r="C75" s="27">
        <v>469185</v>
      </c>
      <c r="D75" s="27"/>
      <c r="E75" s="27"/>
      <c r="F75" s="27"/>
      <c r="G75" s="27"/>
      <c r="H75" s="27"/>
      <c r="I75" s="27"/>
      <c r="J75" s="27">
        <f>VLOOKUP(A75,PAGOS!$A$2:$C$418,3,0)</f>
        <v>469185</v>
      </c>
      <c r="K75" s="27">
        <f t="shared" si="2"/>
        <v>0</v>
      </c>
      <c r="L75" s="27"/>
    </row>
    <row r="76" spans="1:12">
      <c r="A76" s="27">
        <v>115483</v>
      </c>
      <c r="B76" s="28">
        <v>2021</v>
      </c>
      <c r="C76" s="27">
        <v>61263</v>
      </c>
      <c r="D76" s="27"/>
      <c r="E76" s="27"/>
      <c r="F76" s="27"/>
      <c r="G76" s="27"/>
      <c r="H76" s="27"/>
      <c r="I76" s="27"/>
      <c r="J76" s="27">
        <f>VLOOKUP(A76,PAGOS!$A$2:$C$418,3,0)</f>
        <v>61263</v>
      </c>
      <c r="K76" s="27">
        <f t="shared" si="2"/>
        <v>0</v>
      </c>
      <c r="L76" s="27"/>
    </row>
    <row r="77" spans="1:12">
      <c r="A77" s="27">
        <v>115911</v>
      </c>
      <c r="B77" s="28">
        <v>2021</v>
      </c>
      <c r="C77" s="27">
        <v>10600</v>
      </c>
      <c r="D77" s="27"/>
      <c r="E77" s="27"/>
      <c r="F77" s="27"/>
      <c r="G77" s="27"/>
      <c r="H77" s="27"/>
      <c r="I77" s="27"/>
      <c r="J77" s="27">
        <f>VLOOKUP(A77,PAGOS!$A$2:$C$418,3,0)</f>
        <v>10600</v>
      </c>
      <c r="K77" s="27">
        <f t="shared" si="2"/>
        <v>0</v>
      </c>
      <c r="L77" s="27"/>
    </row>
    <row r="78" spans="1:12">
      <c r="A78" s="27">
        <v>116273</v>
      </c>
      <c r="B78" s="28">
        <v>2021</v>
      </c>
      <c r="C78" s="27">
        <v>134535</v>
      </c>
      <c r="D78" s="27"/>
      <c r="E78" s="27"/>
      <c r="F78" s="27"/>
      <c r="G78" s="27"/>
      <c r="H78" s="27"/>
      <c r="I78" s="27"/>
      <c r="J78" s="27">
        <f>VLOOKUP(A78,PAGOS!$A$2:$C$418,3,0)</f>
        <v>134535</v>
      </c>
      <c r="K78" s="27">
        <f t="shared" si="2"/>
        <v>0</v>
      </c>
      <c r="L78" s="27"/>
    </row>
    <row r="79" spans="1:12">
      <c r="A79" s="27">
        <v>116510</v>
      </c>
      <c r="B79" s="28">
        <v>2021</v>
      </c>
      <c r="C79" s="27">
        <v>60905</v>
      </c>
      <c r="D79" s="27">
        <f>VLOOKUP(A79,'CARTERA COOSALUD'!$A$2:$C$46,3,0)</f>
        <v>60905</v>
      </c>
      <c r="E79" s="27"/>
      <c r="F79" s="27"/>
      <c r="G79" s="27"/>
      <c r="H79" s="27"/>
      <c r="I79" s="27"/>
      <c r="J79" s="27"/>
      <c r="K79" s="27">
        <f t="shared" si="2"/>
        <v>0</v>
      </c>
      <c r="L79" s="27"/>
    </row>
    <row r="80" spans="1:12">
      <c r="A80" s="27">
        <v>116823</v>
      </c>
      <c r="B80" s="28">
        <v>2021</v>
      </c>
      <c r="C80" s="27">
        <v>3048659</v>
      </c>
      <c r="D80" s="27">
        <f>VLOOKUP(A80,'CARTERA COOSALUD'!$A$2:$C$46,3,0)</f>
        <v>1671959</v>
      </c>
      <c r="E80" s="27"/>
      <c r="F80" s="27">
        <f>VLOOKUP(A80,'GLOSAS X CONCILIAR'!$A$2:$C$11,3,0)</f>
        <v>1376700</v>
      </c>
      <c r="G80" s="27"/>
      <c r="H80" s="27"/>
      <c r="I80" s="27"/>
      <c r="J80" s="27"/>
      <c r="K80" s="27">
        <f t="shared" si="2"/>
        <v>0</v>
      </c>
      <c r="L80" s="27"/>
    </row>
    <row r="81" spans="1:12">
      <c r="A81" s="27">
        <v>116824</v>
      </c>
      <c r="B81" s="28">
        <v>2021</v>
      </c>
      <c r="C81" s="27">
        <v>99423</v>
      </c>
      <c r="D81" s="27"/>
      <c r="E81" s="27"/>
      <c r="F81" s="27"/>
      <c r="G81" s="27"/>
      <c r="H81" s="27"/>
      <c r="I81" s="27">
        <f>+C81</f>
        <v>99423</v>
      </c>
      <c r="J81" s="27"/>
      <c r="K81" s="27">
        <f t="shared" si="2"/>
        <v>0</v>
      </c>
      <c r="L81" s="27"/>
    </row>
    <row r="82" spans="1:12">
      <c r="A82" s="27">
        <v>116840</v>
      </c>
      <c r="B82" s="28">
        <v>2021</v>
      </c>
      <c r="C82" s="27">
        <v>439401</v>
      </c>
      <c r="D82" s="27">
        <f>VLOOKUP(A82,'CARTERA COOSALUD'!$A$2:$C$46,3,0)</f>
        <v>439401</v>
      </c>
      <c r="E82" s="27"/>
      <c r="F82" s="27"/>
      <c r="G82" s="27"/>
      <c r="H82" s="27"/>
      <c r="I82" s="27"/>
      <c r="J82" s="27"/>
      <c r="K82" s="27">
        <f t="shared" si="2"/>
        <v>0</v>
      </c>
      <c r="L82" s="27"/>
    </row>
    <row r="83" spans="1:12">
      <c r="A83" s="27">
        <v>117715</v>
      </c>
      <c r="B83" s="28">
        <v>2021</v>
      </c>
      <c r="C83" s="27">
        <v>2081632</v>
      </c>
      <c r="D83" s="27">
        <f>VLOOKUP(A83,'CARTERA COOSALUD'!$A$2:$C$46,3,0)</f>
        <v>2081632</v>
      </c>
      <c r="E83" s="27"/>
      <c r="F83" s="27"/>
      <c r="G83" s="27"/>
      <c r="H83" s="27"/>
      <c r="I83" s="27"/>
      <c r="J83" s="27"/>
      <c r="K83" s="27">
        <f t="shared" si="2"/>
        <v>0</v>
      </c>
      <c r="L83" s="27"/>
    </row>
    <row r="84" spans="1:12">
      <c r="A84" s="27">
        <v>117716</v>
      </c>
      <c r="B84" s="28">
        <v>2021</v>
      </c>
      <c r="C84" s="27">
        <v>99423</v>
      </c>
      <c r="D84" s="27"/>
      <c r="E84" s="27"/>
      <c r="F84" s="27"/>
      <c r="G84" s="27"/>
      <c r="H84" s="27"/>
      <c r="I84" s="27">
        <f>+C84</f>
        <v>99423</v>
      </c>
      <c r="J84" s="27"/>
      <c r="K84" s="27">
        <f t="shared" si="2"/>
        <v>0</v>
      </c>
      <c r="L84" s="27"/>
    </row>
    <row r="85" spans="1:12">
      <c r="A85" s="27">
        <v>119344</v>
      </c>
      <c r="B85" s="28">
        <v>2021</v>
      </c>
      <c r="C85" s="27">
        <v>281619</v>
      </c>
      <c r="D85" s="27"/>
      <c r="E85" s="27"/>
      <c r="F85" s="27"/>
      <c r="G85" s="27"/>
      <c r="H85" s="27"/>
      <c r="I85" s="27"/>
      <c r="J85" s="27">
        <f>VLOOKUP(A85,PAGOS!$A$2:$C$418,3,0)</f>
        <v>281619</v>
      </c>
      <c r="K85" s="27">
        <f t="shared" si="2"/>
        <v>0</v>
      </c>
      <c r="L85" s="27"/>
    </row>
    <row r="86" spans="1:12">
      <c r="A86" s="27">
        <v>119345</v>
      </c>
      <c r="B86" s="28">
        <v>2021</v>
      </c>
      <c r="C86" s="27">
        <v>99423</v>
      </c>
      <c r="D86" s="27"/>
      <c r="E86" s="27"/>
      <c r="F86" s="27"/>
      <c r="G86" s="27"/>
      <c r="H86" s="27"/>
      <c r="I86" s="27">
        <f>+C86</f>
        <v>99423</v>
      </c>
      <c r="J86" s="27"/>
      <c r="K86" s="27">
        <f t="shared" si="2"/>
        <v>0</v>
      </c>
      <c r="L86" s="27"/>
    </row>
    <row r="87" spans="1:12">
      <c r="A87" s="27">
        <v>120105</v>
      </c>
      <c r="B87" s="28">
        <v>2021</v>
      </c>
      <c r="C87" s="27">
        <v>60073</v>
      </c>
      <c r="D87" s="27">
        <f>VLOOKUP(A87,'CARTERA COOSALUD'!$A$2:$C$46,3,0)</f>
        <v>60073</v>
      </c>
      <c r="E87" s="27"/>
      <c r="F87" s="27"/>
      <c r="G87" s="27"/>
      <c r="H87" s="27"/>
      <c r="I87" s="27"/>
      <c r="J87" s="27"/>
      <c r="K87" s="27">
        <f t="shared" si="2"/>
        <v>0</v>
      </c>
      <c r="L87" s="27"/>
    </row>
    <row r="88" spans="1:12">
      <c r="A88" s="27">
        <v>120186</v>
      </c>
      <c r="B88" s="28">
        <v>2021</v>
      </c>
      <c r="C88" s="27">
        <v>81200</v>
      </c>
      <c r="D88" s="27"/>
      <c r="E88" s="27"/>
      <c r="F88" s="27"/>
      <c r="G88" s="27"/>
      <c r="H88" s="27"/>
      <c r="I88" s="27"/>
      <c r="J88" s="27">
        <f>VLOOKUP(A88,PAGOS!$A$2:$C$418,3,0)</f>
        <v>81200</v>
      </c>
      <c r="K88" s="27">
        <f t="shared" si="2"/>
        <v>0</v>
      </c>
      <c r="L88" s="27"/>
    </row>
    <row r="89" spans="1:12">
      <c r="A89" s="27">
        <v>121720</v>
      </c>
      <c r="B89" s="28">
        <v>2021</v>
      </c>
      <c r="C89" s="27">
        <v>117500</v>
      </c>
      <c r="D89" s="27"/>
      <c r="E89" s="27"/>
      <c r="F89" s="27"/>
      <c r="G89" s="27"/>
      <c r="H89" s="27"/>
      <c r="I89" s="27"/>
      <c r="J89" s="27">
        <f>VLOOKUP(A89,PAGOS!$A$2:$C$418,3,0)</f>
        <v>117500</v>
      </c>
      <c r="K89" s="27">
        <f t="shared" si="2"/>
        <v>0</v>
      </c>
      <c r="L89" s="27"/>
    </row>
    <row r="90" spans="1:12">
      <c r="A90" s="27">
        <v>121782</v>
      </c>
      <c r="B90" s="28">
        <v>2021</v>
      </c>
      <c r="C90" s="27">
        <v>60874</v>
      </c>
      <c r="D90" s="27"/>
      <c r="E90" s="27"/>
      <c r="F90" s="27"/>
      <c r="G90" s="27"/>
      <c r="H90" s="27"/>
      <c r="I90" s="27"/>
      <c r="J90" s="27">
        <f>VLOOKUP(A90,PAGOS!$A$2:$C$418,3,0)</f>
        <v>60874</v>
      </c>
      <c r="K90" s="27">
        <f t="shared" si="2"/>
        <v>0</v>
      </c>
      <c r="L90" s="27"/>
    </row>
    <row r="91" spans="1:12">
      <c r="A91" s="27">
        <v>122071</v>
      </c>
      <c r="B91" s="28">
        <v>2021</v>
      </c>
      <c r="C91" s="27">
        <v>137236</v>
      </c>
      <c r="D91" s="27"/>
      <c r="E91" s="27"/>
      <c r="F91" s="27"/>
      <c r="G91" s="27"/>
      <c r="H91" s="27"/>
      <c r="I91" s="27"/>
      <c r="J91" s="27">
        <f>VLOOKUP(A91,PAGOS!$A$2:$C$418,3,0)</f>
        <v>137236</v>
      </c>
      <c r="K91" s="27">
        <f t="shared" si="2"/>
        <v>0</v>
      </c>
      <c r="L91" s="27"/>
    </row>
    <row r="92" spans="1:12">
      <c r="A92" s="27">
        <v>122349</v>
      </c>
      <c r="B92" s="28">
        <v>2021</v>
      </c>
      <c r="C92" s="27">
        <v>110617</v>
      </c>
      <c r="D92" s="27">
        <f>VLOOKUP(A92,'CARTERA COOSALUD'!$A$2:$C$46,3,0)</f>
        <v>110617</v>
      </c>
      <c r="E92" s="27"/>
      <c r="F92" s="27"/>
      <c r="G92" s="27"/>
      <c r="H92" s="27"/>
      <c r="I92" s="27"/>
      <c r="J92" s="27"/>
      <c r="K92" s="27">
        <f t="shared" si="2"/>
        <v>0</v>
      </c>
      <c r="L92" s="27"/>
    </row>
    <row r="93" spans="1:12">
      <c r="A93" s="27">
        <v>122350</v>
      </c>
      <c r="B93" s="28">
        <v>2021</v>
      </c>
      <c r="C93" s="27">
        <v>99423</v>
      </c>
      <c r="D93" s="27"/>
      <c r="E93" s="27"/>
      <c r="F93" s="27"/>
      <c r="G93" s="27"/>
      <c r="H93" s="27"/>
      <c r="I93" s="27">
        <f>+C93</f>
        <v>99423</v>
      </c>
      <c r="J93" s="27"/>
      <c r="K93" s="27">
        <f t="shared" si="2"/>
        <v>0</v>
      </c>
      <c r="L93" s="27"/>
    </row>
    <row r="94" spans="1:12">
      <c r="A94" s="27">
        <v>122449</v>
      </c>
      <c r="B94" s="28">
        <v>2021</v>
      </c>
      <c r="C94" s="27">
        <v>112730</v>
      </c>
      <c r="D94" s="27">
        <f>VLOOKUP(A94,'CARTERA COOSALUD'!$A$2:$C$46,3,0)</f>
        <v>43439</v>
      </c>
      <c r="E94" s="27"/>
      <c r="F94" s="27"/>
      <c r="G94" s="27"/>
      <c r="H94" s="27"/>
      <c r="I94" s="27"/>
      <c r="J94" s="27">
        <f>VLOOKUP(A94,PAGOS!$A$2:$C$418,3,0)</f>
        <v>69291</v>
      </c>
      <c r="K94" s="27">
        <f t="shared" si="2"/>
        <v>0</v>
      </c>
      <c r="L94" s="27"/>
    </row>
    <row r="95" spans="1:12">
      <c r="A95" s="27">
        <v>122462</v>
      </c>
      <c r="B95" s="28">
        <v>2021</v>
      </c>
      <c r="C95" s="27">
        <v>100900</v>
      </c>
      <c r="D95" s="27">
        <f>VLOOKUP(A95,'CARTERA COOSALUD'!$A$2:$C$46,3,0)</f>
        <v>100900</v>
      </c>
      <c r="E95" s="27"/>
      <c r="F95" s="27"/>
      <c r="G95" s="27"/>
      <c r="H95" s="27"/>
      <c r="I95" s="27"/>
      <c r="J95" s="27"/>
      <c r="K95" s="27">
        <f t="shared" si="2"/>
        <v>0</v>
      </c>
      <c r="L95" s="27"/>
    </row>
    <row r="96" spans="1:12">
      <c r="A96" s="27">
        <v>124272</v>
      </c>
      <c r="B96" s="28">
        <v>2021</v>
      </c>
      <c r="C96" s="27">
        <v>378917</v>
      </c>
      <c r="D96" s="27"/>
      <c r="E96" s="27"/>
      <c r="F96" s="27"/>
      <c r="G96" s="27"/>
      <c r="H96" s="27"/>
      <c r="I96" s="27"/>
      <c r="J96" s="27">
        <f>VLOOKUP(A96,PAGOS!$A$2:$C$418,3,0)</f>
        <v>378917</v>
      </c>
      <c r="K96" s="27">
        <f t="shared" si="2"/>
        <v>0</v>
      </c>
      <c r="L96" s="27"/>
    </row>
    <row r="97" spans="1:12">
      <c r="A97" s="27">
        <v>124802</v>
      </c>
      <c r="B97" s="28">
        <v>2021</v>
      </c>
      <c r="C97" s="27">
        <v>82300</v>
      </c>
      <c r="D97" s="27">
        <f>VLOOKUP(A97,'CARTERA COOSALUD'!$A$2:$C$46,3,0)</f>
        <v>82300</v>
      </c>
      <c r="E97" s="27"/>
      <c r="F97" s="27"/>
      <c r="G97" s="27"/>
      <c r="H97" s="27"/>
      <c r="I97" s="27"/>
      <c r="J97" s="27"/>
      <c r="K97" s="27">
        <f t="shared" si="2"/>
        <v>0</v>
      </c>
      <c r="L97" s="27"/>
    </row>
    <row r="98" spans="1:12">
      <c r="A98" s="27">
        <v>125355</v>
      </c>
      <c r="B98" s="28">
        <v>2021</v>
      </c>
      <c r="C98" s="27">
        <v>352174</v>
      </c>
      <c r="D98" s="27">
        <f>VLOOKUP(A98,'CARTERA COOSALUD'!$A$2:$C$46,3,0)</f>
        <v>352174</v>
      </c>
      <c r="E98" s="27"/>
      <c r="F98" s="27"/>
      <c r="G98" s="27"/>
      <c r="H98" s="27"/>
      <c r="I98" s="27"/>
      <c r="J98" s="27"/>
      <c r="K98" s="27">
        <f t="shared" si="2"/>
        <v>0</v>
      </c>
      <c r="L98" s="27"/>
    </row>
    <row r="99" spans="1:12">
      <c r="A99" s="27">
        <v>126249</v>
      </c>
      <c r="B99" s="28">
        <v>2021</v>
      </c>
      <c r="C99" s="27">
        <v>126385</v>
      </c>
      <c r="D99" s="27">
        <f>VLOOKUP(A99,'CARTERA COOSALUD'!$A$2:$C$46,3,0)</f>
        <v>126385</v>
      </c>
      <c r="E99" s="27"/>
      <c r="F99" s="27"/>
      <c r="G99" s="27"/>
      <c r="H99" s="27"/>
      <c r="I99" s="27"/>
      <c r="J99" s="27"/>
      <c r="K99" s="27">
        <f t="shared" si="2"/>
        <v>0</v>
      </c>
      <c r="L99" s="27"/>
    </row>
    <row r="100" spans="1:12">
      <c r="A100" s="27">
        <v>126379</v>
      </c>
      <c r="B100" s="28">
        <v>2021</v>
      </c>
      <c r="C100" s="27">
        <v>99423</v>
      </c>
      <c r="D100" s="27"/>
      <c r="E100" s="27">
        <f>VLOOKUP(A100,'PRUEBAS COVID'!$A$2:$C$20,3,0)</f>
        <v>99423</v>
      </c>
      <c r="F100" s="27"/>
      <c r="G100" s="27"/>
      <c r="H100" s="27"/>
      <c r="I100" s="27"/>
      <c r="J100" s="27"/>
      <c r="K100" s="27">
        <f t="shared" si="2"/>
        <v>0</v>
      </c>
      <c r="L100" s="27"/>
    </row>
    <row r="101" spans="1:12">
      <c r="A101" s="27">
        <v>126670</v>
      </c>
      <c r="B101" s="28">
        <v>2021</v>
      </c>
      <c r="C101" s="27">
        <v>296805</v>
      </c>
      <c r="D101" s="27">
        <f>VLOOKUP(A101,'CARTERA COOSALUD'!$A$2:$C$46,3,0)</f>
        <v>296805</v>
      </c>
      <c r="E101" s="27"/>
      <c r="F101" s="27"/>
      <c r="G101" s="27"/>
      <c r="H101" s="27"/>
      <c r="I101" s="27"/>
      <c r="J101" s="27"/>
      <c r="K101" s="27">
        <f t="shared" si="2"/>
        <v>0</v>
      </c>
      <c r="L101" s="27"/>
    </row>
    <row r="102" spans="1:12">
      <c r="A102" s="27">
        <v>126671</v>
      </c>
      <c r="B102" s="28">
        <v>2021</v>
      </c>
      <c r="C102" s="27">
        <v>99423</v>
      </c>
      <c r="D102" s="27"/>
      <c r="E102" s="27">
        <f>VLOOKUP(A102,'PRUEBAS COVID'!$A$2:$C$20,3,0)</f>
        <v>99423</v>
      </c>
      <c r="F102" s="27"/>
      <c r="G102" s="27"/>
      <c r="H102" s="27"/>
      <c r="I102" s="27"/>
      <c r="J102" s="27"/>
      <c r="K102" s="27">
        <f t="shared" si="2"/>
        <v>0</v>
      </c>
      <c r="L102" s="27"/>
    </row>
    <row r="103" spans="1:12">
      <c r="A103" s="27">
        <v>126844</v>
      </c>
      <c r="B103" s="28">
        <v>2021</v>
      </c>
      <c r="C103" s="27">
        <v>126773</v>
      </c>
      <c r="D103" s="27">
        <f>VLOOKUP(A103,'CARTERA COOSALUD'!$A$2:$C$46,3,0)</f>
        <v>126773</v>
      </c>
      <c r="E103" s="27"/>
      <c r="F103" s="27"/>
      <c r="G103" s="27"/>
      <c r="H103" s="27"/>
      <c r="I103" s="27"/>
      <c r="J103" s="27"/>
      <c r="K103" s="27">
        <f t="shared" si="2"/>
        <v>0</v>
      </c>
      <c r="L103" s="27"/>
    </row>
    <row r="104" spans="1:12">
      <c r="A104" s="27">
        <v>126883</v>
      </c>
      <c r="B104" s="28">
        <v>2021</v>
      </c>
      <c r="C104" s="27">
        <v>665424</v>
      </c>
      <c r="D104" s="27"/>
      <c r="E104" s="27"/>
      <c r="F104" s="27"/>
      <c r="G104" s="27"/>
      <c r="H104" s="27"/>
      <c r="I104" s="27"/>
      <c r="J104" s="27">
        <f>VLOOKUP(A104,PAGOS!$A$2:$C$418,3,0)</f>
        <v>665424</v>
      </c>
      <c r="K104" s="27">
        <f t="shared" si="2"/>
        <v>0</v>
      </c>
      <c r="L104" s="27"/>
    </row>
    <row r="105" spans="1:12">
      <c r="A105" s="27">
        <v>126884</v>
      </c>
      <c r="B105" s="28">
        <v>2021</v>
      </c>
      <c r="C105" s="27">
        <v>99423</v>
      </c>
      <c r="D105" s="27"/>
      <c r="E105" s="27">
        <f>VLOOKUP(A105,'PRUEBAS COVID'!$A$2:$C$20,3,0)</f>
        <v>99423</v>
      </c>
      <c r="F105" s="27"/>
      <c r="G105" s="27"/>
      <c r="H105" s="27"/>
      <c r="I105" s="27"/>
      <c r="J105" s="27"/>
      <c r="K105" s="27">
        <f t="shared" si="2"/>
        <v>0</v>
      </c>
      <c r="L105" s="27"/>
    </row>
    <row r="106" spans="1:12">
      <c r="A106" s="27">
        <v>127650</v>
      </c>
      <c r="B106" s="28">
        <v>2021</v>
      </c>
      <c r="C106" s="27">
        <v>385787</v>
      </c>
      <c r="D106" s="27">
        <f>VLOOKUP(A106,'CARTERA COOSALUD'!$A$2:$C$46,3,0)</f>
        <v>385787</v>
      </c>
      <c r="E106" s="27"/>
      <c r="F106" s="27"/>
      <c r="G106" s="27"/>
      <c r="H106" s="27"/>
      <c r="I106" s="27"/>
      <c r="J106" s="27"/>
      <c r="K106" s="27">
        <f t="shared" si="2"/>
        <v>0</v>
      </c>
      <c r="L106" s="27"/>
    </row>
    <row r="107" spans="1:12">
      <c r="A107" s="27">
        <v>127905</v>
      </c>
      <c r="B107" s="28">
        <v>2021</v>
      </c>
      <c r="C107" s="27">
        <v>511081</v>
      </c>
      <c r="D107" s="27">
        <f>VLOOKUP(A107,'CARTERA COOSALUD'!$A$2:$C$46,3,0)</f>
        <v>511081</v>
      </c>
      <c r="E107" s="27"/>
      <c r="F107" s="27"/>
      <c r="G107" s="27"/>
      <c r="H107" s="27"/>
      <c r="I107" s="27"/>
      <c r="J107" s="27"/>
      <c r="K107" s="27">
        <f t="shared" si="2"/>
        <v>0</v>
      </c>
      <c r="L107" s="27"/>
    </row>
    <row r="108" spans="1:12">
      <c r="A108" s="27">
        <v>128295</v>
      </c>
      <c r="B108" s="28">
        <v>2021</v>
      </c>
      <c r="C108" s="27">
        <v>61940</v>
      </c>
      <c r="D108" s="27"/>
      <c r="E108" s="27"/>
      <c r="F108" s="27"/>
      <c r="G108" s="27"/>
      <c r="H108" s="27"/>
      <c r="I108" s="27"/>
      <c r="J108" s="27">
        <f>VLOOKUP(A108,PAGOS!$A$2:$C$418,3,0)</f>
        <v>61940</v>
      </c>
      <c r="K108" s="27">
        <f t="shared" si="2"/>
        <v>0</v>
      </c>
      <c r="L108" s="27"/>
    </row>
    <row r="109" spans="1:12">
      <c r="A109" s="27">
        <v>128296</v>
      </c>
      <c r="B109" s="28">
        <v>2021</v>
      </c>
      <c r="C109" s="27">
        <v>99423</v>
      </c>
      <c r="D109" s="27"/>
      <c r="E109" s="27">
        <f>VLOOKUP(A109,'PRUEBAS COVID'!$A$2:$C$20,3,0)</f>
        <v>99423</v>
      </c>
      <c r="F109" s="27"/>
      <c r="G109" s="27"/>
      <c r="H109" s="27"/>
      <c r="I109" s="27"/>
      <c r="J109" s="27"/>
      <c r="K109" s="27">
        <f t="shared" si="2"/>
        <v>0</v>
      </c>
      <c r="L109" s="27"/>
    </row>
    <row r="110" spans="1:12">
      <c r="A110" s="27">
        <v>128645</v>
      </c>
      <c r="B110" s="28">
        <v>2021</v>
      </c>
      <c r="C110" s="27">
        <v>102152</v>
      </c>
      <c r="D110" s="27">
        <f>VLOOKUP(A110,'CARTERA COOSALUD'!$A$2:$C$46,3,0)</f>
        <v>102152</v>
      </c>
      <c r="E110" s="27"/>
      <c r="F110" s="27"/>
      <c r="G110" s="27"/>
      <c r="H110" s="27"/>
      <c r="I110" s="27"/>
      <c r="J110" s="27"/>
      <c r="K110" s="27">
        <f t="shared" si="2"/>
        <v>0</v>
      </c>
      <c r="L110" s="27"/>
    </row>
    <row r="111" spans="1:12">
      <c r="A111" s="27">
        <v>129430</v>
      </c>
      <c r="B111" s="28">
        <v>2021</v>
      </c>
      <c r="C111" s="27">
        <v>36300</v>
      </c>
      <c r="D111" s="27"/>
      <c r="E111" s="27"/>
      <c r="F111" s="27"/>
      <c r="G111" s="27"/>
      <c r="H111" s="27"/>
      <c r="I111" s="27"/>
      <c r="J111" s="27">
        <f>VLOOKUP(A111,PAGOS!$A$2:$C$418,3,0)</f>
        <v>36300</v>
      </c>
      <c r="K111" s="27">
        <f t="shared" si="2"/>
        <v>0</v>
      </c>
      <c r="L111" s="27"/>
    </row>
    <row r="112" spans="1:12">
      <c r="A112" s="27">
        <v>129546</v>
      </c>
      <c r="B112" s="28">
        <v>2021</v>
      </c>
      <c r="C112" s="27">
        <v>60905</v>
      </c>
      <c r="D112" s="27">
        <f>VLOOKUP(A112,'CARTERA COOSALUD'!$A$2:$C$46,3,0)</f>
        <v>60905</v>
      </c>
      <c r="E112" s="27"/>
      <c r="F112" s="27"/>
      <c r="G112" s="27"/>
      <c r="H112" s="27"/>
      <c r="I112" s="27"/>
      <c r="J112" s="27"/>
      <c r="K112" s="27">
        <f t="shared" si="2"/>
        <v>0</v>
      </c>
      <c r="L112" s="27"/>
    </row>
    <row r="113" spans="1:12">
      <c r="A113" s="27">
        <v>129588</v>
      </c>
      <c r="B113" s="28">
        <v>2021</v>
      </c>
      <c r="C113" s="27">
        <v>63885</v>
      </c>
      <c r="D113" s="27">
        <f>VLOOKUP(A113,'CARTERA COOSALUD'!$A$2:$C$46,3,0)</f>
        <v>63885</v>
      </c>
      <c r="E113" s="27"/>
      <c r="F113" s="27"/>
      <c r="G113" s="27"/>
      <c r="H113" s="27"/>
      <c r="I113" s="27"/>
      <c r="J113" s="27"/>
      <c r="K113" s="27">
        <f t="shared" si="2"/>
        <v>0</v>
      </c>
      <c r="L113" s="27"/>
    </row>
    <row r="114" spans="1:12">
      <c r="A114" s="27">
        <v>130298</v>
      </c>
      <c r="B114" s="28">
        <v>2021</v>
      </c>
      <c r="C114" s="27">
        <v>78426</v>
      </c>
      <c r="D114" s="27">
        <f>VLOOKUP(A114,'CARTERA COOSALUD'!$A$2:$C$46,3,0)</f>
        <v>10368</v>
      </c>
      <c r="E114" s="27"/>
      <c r="F114" s="27"/>
      <c r="G114" s="27"/>
      <c r="H114" s="27"/>
      <c r="I114" s="27"/>
      <c r="J114" s="27">
        <f>VLOOKUP(A114,PAGOS!$A$2:$C$418,3,0)</f>
        <v>68058</v>
      </c>
      <c r="K114" s="27">
        <f t="shared" si="2"/>
        <v>0</v>
      </c>
      <c r="L114" s="27"/>
    </row>
    <row r="115" spans="1:12">
      <c r="A115" s="27">
        <v>131004</v>
      </c>
      <c r="B115" s="28">
        <v>2021</v>
      </c>
      <c r="C115" s="27">
        <v>59700</v>
      </c>
      <c r="D115" s="27"/>
      <c r="E115" s="27"/>
      <c r="F115" s="27"/>
      <c r="G115" s="27"/>
      <c r="H115" s="27"/>
      <c r="I115" s="27"/>
      <c r="J115" s="27">
        <f>VLOOKUP(A115,PAGOS!$A$2:$C$418,3,0)</f>
        <v>59700</v>
      </c>
      <c r="K115" s="27">
        <f t="shared" si="2"/>
        <v>0</v>
      </c>
      <c r="L115" s="27"/>
    </row>
    <row r="116" spans="1:12">
      <c r="A116" s="27">
        <v>131005</v>
      </c>
      <c r="B116" s="28">
        <v>2021</v>
      </c>
      <c r="C116" s="27">
        <v>99423</v>
      </c>
      <c r="D116" s="27"/>
      <c r="E116" s="27">
        <f>VLOOKUP(A116,'PRUEBAS COVID'!$A$2:$C$20,3,0)</f>
        <v>99423</v>
      </c>
      <c r="F116" s="27"/>
      <c r="G116" s="27"/>
      <c r="H116" s="27"/>
      <c r="I116" s="27"/>
      <c r="J116" s="27"/>
      <c r="K116" s="27">
        <f t="shared" si="2"/>
        <v>0</v>
      </c>
      <c r="L116" s="27"/>
    </row>
    <row r="117" spans="1:12">
      <c r="A117" s="27">
        <v>131054</v>
      </c>
      <c r="B117" s="28">
        <v>2021</v>
      </c>
      <c r="C117" s="27">
        <v>59700</v>
      </c>
      <c r="D117" s="27"/>
      <c r="E117" s="27"/>
      <c r="F117" s="27"/>
      <c r="G117" s="27"/>
      <c r="H117" s="27"/>
      <c r="I117" s="27"/>
      <c r="J117" s="27">
        <f>VLOOKUP(A117,PAGOS!$A$2:$C$418,3,0)</f>
        <v>59700</v>
      </c>
      <c r="K117" s="27">
        <f t="shared" si="2"/>
        <v>0</v>
      </c>
      <c r="L117" s="27"/>
    </row>
    <row r="118" spans="1:12">
      <c r="A118" s="27">
        <v>131055</v>
      </c>
      <c r="B118" s="28">
        <v>2021</v>
      </c>
      <c r="C118" s="27">
        <v>99423</v>
      </c>
      <c r="D118" s="27"/>
      <c r="E118" s="27">
        <f>VLOOKUP(A118,'PRUEBAS COVID'!$A$2:$C$20,3,0)</f>
        <v>99423</v>
      </c>
      <c r="F118" s="27"/>
      <c r="G118" s="27"/>
      <c r="H118" s="27"/>
      <c r="I118" s="27"/>
      <c r="J118" s="27"/>
      <c r="K118" s="27">
        <f t="shared" si="2"/>
        <v>0</v>
      </c>
      <c r="L118" s="27"/>
    </row>
    <row r="119" spans="1:12">
      <c r="A119" s="27">
        <v>131695</v>
      </c>
      <c r="B119" s="28">
        <v>2021</v>
      </c>
      <c r="C119" s="27">
        <v>789380</v>
      </c>
      <c r="D119" s="27"/>
      <c r="E119" s="27"/>
      <c r="F119" s="27"/>
      <c r="G119" s="27"/>
      <c r="H119" s="27"/>
      <c r="I119" s="27"/>
      <c r="J119" s="27">
        <f>VLOOKUP(A119,PAGOS!$A$2:$C$418,3,0)</f>
        <v>789380</v>
      </c>
      <c r="K119" s="27">
        <f t="shared" si="2"/>
        <v>0</v>
      </c>
      <c r="L119" s="27"/>
    </row>
    <row r="120" spans="1:12">
      <c r="A120" s="27">
        <v>131798</v>
      </c>
      <c r="B120" s="28">
        <v>2021</v>
      </c>
      <c r="C120" s="27">
        <v>489778</v>
      </c>
      <c r="D120" s="27">
        <f>VLOOKUP(A120,'CARTERA COOSALUD'!$A$2:$C$46,3,0)</f>
        <v>489778</v>
      </c>
      <c r="E120" s="27"/>
      <c r="F120" s="27"/>
      <c r="G120" s="27"/>
      <c r="H120" s="27"/>
      <c r="I120" s="27"/>
      <c r="J120" s="27"/>
      <c r="K120" s="27">
        <f t="shared" si="2"/>
        <v>0</v>
      </c>
      <c r="L120" s="27"/>
    </row>
    <row r="121" spans="1:12">
      <c r="A121" s="27">
        <v>132769</v>
      </c>
      <c r="B121" s="28">
        <v>2021</v>
      </c>
      <c r="C121" s="27">
        <v>59700</v>
      </c>
      <c r="D121" s="27">
        <f>VLOOKUP(A121,'CARTERA COOSALUD'!$A$2:$C$46,3,0)</f>
        <v>59700</v>
      </c>
      <c r="E121" s="27"/>
      <c r="F121" s="27"/>
      <c r="G121" s="27"/>
      <c r="H121" s="27"/>
      <c r="I121" s="27"/>
      <c r="J121" s="27"/>
      <c r="K121" s="27">
        <f t="shared" si="2"/>
        <v>0</v>
      </c>
      <c r="L121" s="27"/>
    </row>
    <row r="122" spans="1:12">
      <c r="A122" s="27">
        <v>132797</v>
      </c>
      <c r="B122" s="28">
        <v>2021</v>
      </c>
      <c r="C122" s="27">
        <v>59700</v>
      </c>
      <c r="D122" s="27">
        <f>VLOOKUP(A122,'CARTERA COOSALUD'!$A$2:$C$46,3,0)</f>
        <v>59565</v>
      </c>
      <c r="E122" s="27"/>
      <c r="F122" s="27"/>
      <c r="G122" s="27"/>
      <c r="H122" s="27"/>
      <c r="I122" s="27"/>
      <c r="J122" s="27">
        <f>VLOOKUP(A122,PAGOS!$A$2:$C$418,3,0)</f>
        <v>135</v>
      </c>
      <c r="K122" s="27">
        <f t="shared" si="2"/>
        <v>0</v>
      </c>
      <c r="L122" s="27"/>
    </row>
    <row r="123" spans="1:12">
      <c r="A123" s="27">
        <v>132798</v>
      </c>
      <c r="B123" s="28">
        <v>2021</v>
      </c>
      <c r="C123" s="27">
        <v>99423</v>
      </c>
      <c r="D123" s="27"/>
      <c r="E123" s="27">
        <f>VLOOKUP(A123,'PRUEBAS COVID'!$A$2:$C$20,3,0)</f>
        <v>99423</v>
      </c>
      <c r="F123" s="27"/>
      <c r="G123" s="27"/>
      <c r="H123" s="27"/>
      <c r="I123" s="27"/>
      <c r="J123" s="27"/>
      <c r="K123" s="27">
        <f t="shared" si="2"/>
        <v>0</v>
      </c>
      <c r="L123" s="27"/>
    </row>
    <row r="124" spans="1:12">
      <c r="A124" s="27">
        <v>135921</v>
      </c>
      <c r="B124" s="28">
        <v>2021</v>
      </c>
      <c r="C124" s="27">
        <v>132785</v>
      </c>
      <c r="D124" s="27">
        <f>VLOOKUP(A124,'CARTERA COOSALUD'!$A$2:$C$46,3,0)</f>
        <v>132785</v>
      </c>
      <c r="E124" s="27"/>
      <c r="F124" s="27"/>
      <c r="G124" s="27"/>
      <c r="H124" s="27"/>
      <c r="I124" s="27"/>
      <c r="J124" s="27"/>
      <c r="K124" s="27">
        <f t="shared" si="2"/>
        <v>0</v>
      </c>
      <c r="L124" s="27"/>
    </row>
    <row r="125" spans="1:12">
      <c r="A125" s="27">
        <v>135954</v>
      </c>
      <c r="B125" s="28">
        <v>2021</v>
      </c>
      <c r="C125" s="27">
        <v>162100</v>
      </c>
      <c r="D125" s="27">
        <f>VLOOKUP(A125,'CARTERA COOSALUD'!$A$2:$C$46,3,0)</f>
        <v>162100</v>
      </c>
      <c r="E125" s="27"/>
      <c r="F125" s="27"/>
      <c r="G125" s="27"/>
      <c r="H125" s="27"/>
      <c r="I125" s="27"/>
      <c r="J125" s="27"/>
      <c r="K125" s="27">
        <f t="shared" si="2"/>
        <v>0</v>
      </c>
      <c r="L125" s="27"/>
    </row>
    <row r="126" spans="1:12">
      <c r="A126" s="27">
        <v>137461</v>
      </c>
      <c r="B126" s="28">
        <v>2021</v>
      </c>
      <c r="C126" s="27">
        <v>229791</v>
      </c>
      <c r="D126" s="27">
        <f>VLOOKUP(A126,'CARTERA COOSALUD'!$A$2:$C$46,3,0)</f>
        <v>229791</v>
      </c>
      <c r="E126" s="27"/>
      <c r="F126" s="27"/>
      <c r="G126" s="27"/>
      <c r="H126" s="27"/>
      <c r="I126" s="27"/>
      <c r="J126" s="27"/>
      <c r="K126" s="27">
        <f t="shared" si="2"/>
        <v>0</v>
      </c>
      <c r="L126" s="27"/>
    </row>
    <row r="127" spans="1:12">
      <c r="A127" s="27">
        <v>137627</v>
      </c>
      <c r="B127" s="28">
        <v>2021</v>
      </c>
      <c r="C127" s="27">
        <v>880055</v>
      </c>
      <c r="D127" s="27">
        <f>VLOOKUP(A127,'CARTERA COOSALUD'!$A$2:$C$46,3,0)</f>
        <v>880055</v>
      </c>
      <c r="E127" s="27"/>
      <c r="F127" s="27"/>
      <c r="G127" s="27"/>
      <c r="H127" s="27"/>
      <c r="I127" s="27"/>
      <c r="J127" s="27"/>
      <c r="K127" s="27">
        <f t="shared" si="2"/>
        <v>0</v>
      </c>
      <c r="L127" s="27"/>
    </row>
    <row r="128" spans="1:12">
      <c r="A128" s="27">
        <v>137628</v>
      </c>
      <c r="B128" s="28">
        <v>2021</v>
      </c>
      <c r="C128" s="27">
        <v>99423</v>
      </c>
      <c r="D128" s="27"/>
      <c r="E128" s="27">
        <f>VLOOKUP(A128,'PRUEBAS COVID'!$A$2:$C$20,3,0)</f>
        <v>99423</v>
      </c>
      <c r="F128" s="27"/>
      <c r="G128" s="27"/>
      <c r="H128" s="27"/>
      <c r="I128" s="27"/>
      <c r="J128" s="27"/>
      <c r="K128" s="27">
        <f t="shared" si="2"/>
        <v>0</v>
      </c>
      <c r="L128" s="27"/>
    </row>
    <row r="129" spans="1:12">
      <c r="A129" s="27">
        <v>137826</v>
      </c>
      <c r="B129" s="28">
        <v>2021</v>
      </c>
      <c r="C129" s="27">
        <v>439658</v>
      </c>
      <c r="D129" s="27">
        <f>VLOOKUP(A129,'CARTERA COOSALUD'!$A$2:$C$46,3,0)</f>
        <v>439658</v>
      </c>
      <c r="E129" s="27"/>
      <c r="F129" s="27"/>
      <c r="G129" s="27"/>
      <c r="H129" s="27"/>
      <c r="I129" s="27"/>
      <c r="J129" s="27"/>
      <c r="K129" s="27">
        <f t="shared" si="2"/>
        <v>0</v>
      </c>
      <c r="L129" s="27"/>
    </row>
    <row r="130" spans="1:12">
      <c r="A130" s="27">
        <v>139302</v>
      </c>
      <c r="B130" s="28">
        <v>2022</v>
      </c>
      <c r="C130" s="27">
        <v>66721</v>
      </c>
      <c r="D130" s="27">
        <f>VLOOKUP(A130,'CARTERA COOSALUD'!$A$2:$C$46,3,0)</f>
        <v>66721</v>
      </c>
      <c r="E130" s="27"/>
      <c r="F130" s="27"/>
      <c r="G130" s="27"/>
      <c r="H130" s="27"/>
      <c r="I130" s="27"/>
      <c r="J130" s="27"/>
      <c r="K130" s="27">
        <f t="shared" si="2"/>
        <v>0</v>
      </c>
      <c r="L130" s="27"/>
    </row>
    <row r="131" spans="1:12">
      <c r="A131" s="27">
        <v>140354</v>
      </c>
      <c r="B131" s="28">
        <v>2022</v>
      </c>
      <c r="C131" s="27">
        <v>40000</v>
      </c>
      <c r="D131" s="27">
        <f>VLOOKUP(A131,'CARTERA COOSALUD'!$A$2:$C$46,3,0)</f>
        <v>40000</v>
      </c>
      <c r="E131" s="27"/>
      <c r="F131" s="27"/>
      <c r="G131" s="27"/>
      <c r="H131" s="27"/>
      <c r="I131" s="27"/>
      <c r="J131" s="27"/>
      <c r="K131" s="27">
        <f t="shared" ref="K131:K144" si="3">+C131-SUM(D131:J131)</f>
        <v>0</v>
      </c>
      <c r="L131" s="27"/>
    </row>
    <row r="132" spans="1:12">
      <c r="A132" s="27">
        <v>140393</v>
      </c>
      <c r="B132" s="28">
        <v>2022</v>
      </c>
      <c r="C132" s="27">
        <v>27300</v>
      </c>
      <c r="D132" s="27">
        <f>VLOOKUP(A132,'CARTERA COOSALUD'!$A$2:$C$46,3,0)</f>
        <v>27300</v>
      </c>
      <c r="E132" s="27"/>
      <c r="F132" s="27"/>
      <c r="G132" s="27"/>
      <c r="H132" s="27"/>
      <c r="I132" s="27"/>
      <c r="J132" s="27"/>
      <c r="K132" s="27">
        <f t="shared" si="3"/>
        <v>0</v>
      </c>
      <c r="L132" s="27"/>
    </row>
    <row r="133" spans="1:12">
      <c r="A133" s="27">
        <v>140742</v>
      </c>
      <c r="B133" s="28">
        <v>2022</v>
      </c>
      <c r="C133" s="27">
        <v>68058</v>
      </c>
      <c r="D133" s="27">
        <v>68058</v>
      </c>
      <c r="E133" s="27"/>
      <c r="F133" s="27"/>
      <c r="G133" s="27"/>
      <c r="H133" s="27"/>
      <c r="I133" s="27"/>
      <c r="J133" s="27"/>
      <c r="K133" s="27">
        <f t="shared" si="3"/>
        <v>0</v>
      </c>
      <c r="L133" s="27" t="s">
        <v>35</v>
      </c>
    </row>
    <row r="134" spans="1:12">
      <c r="A134" s="27">
        <v>140977</v>
      </c>
      <c r="B134" s="28">
        <v>2022</v>
      </c>
      <c r="C134" s="27">
        <v>12300</v>
      </c>
      <c r="D134" s="27">
        <f>VLOOKUP(A134,'CARTERA COOSALUD'!$A$2:$C$46,3,0)</f>
        <v>12300</v>
      </c>
      <c r="E134" s="27"/>
      <c r="F134" s="27"/>
      <c r="G134" s="27"/>
      <c r="H134" s="27"/>
      <c r="I134" s="27"/>
      <c r="J134" s="27"/>
      <c r="K134" s="27">
        <f t="shared" si="3"/>
        <v>0</v>
      </c>
      <c r="L134" s="27"/>
    </row>
    <row r="135" spans="1:12">
      <c r="A135" s="27">
        <v>141045</v>
      </c>
      <c r="B135" s="28">
        <v>2022</v>
      </c>
      <c r="C135" s="27">
        <v>1050100</v>
      </c>
      <c r="D135" s="27">
        <f>VLOOKUP(A135,'CARTERA COOSALUD'!$A$2:$C$46,3,0)</f>
        <v>1050100</v>
      </c>
      <c r="E135" s="27"/>
      <c r="F135" s="27"/>
      <c r="G135" s="27"/>
      <c r="H135" s="27"/>
      <c r="I135" s="27"/>
      <c r="J135" s="27"/>
      <c r="K135" s="27">
        <f t="shared" si="3"/>
        <v>0</v>
      </c>
      <c r="L135" s="27"/>
    </row>
    <row r="136" spans="1:12">
      <c r="A136" s="27">
        <v>141061</v>
      </c>
      <c r="B136" s="28">
        <v>2022</v>
      </c>
      <c r="C136" s="27">
        <v>64700</v>
      </c>
      <c r="D136" s="27">
        <f>VLOOKUP(A136,'CARTERA COOSALUD'!$A$2:$C$46,3,0)</f>
        <v>64700</v>
      </c>
      <c r="E136" s="27"/>
      <c r="F136" s="27"/>
      <c r="G136" s="27"/>
      <c r="H136" s="27"/>
      <c r="I136" s="27"/>
      <c r="J136" s="27"/>
      <c r="K136" s="27">
        <f t="shared" si="3"/>
        <v>0</v>
      </c>
      <c r="L136" s="27"/>
    </row>
    <row r="137" spans="1:12">
      <c r="A137" s="27">
        <v>141250</v>
      </c>
      <c r="B137" s="28">
        <v>2022</v>
      </c>
      <c r="C137" s="27">
        <v>913496</v>
      </c>
      <c r="D137" s="27"/>
      <c r="E137" s="27"/>
      <c r="F137" s="27"/>
      <c r="G137" s="27"/>
      <c r="H137" s="27"/>
      <c r="I137" s="27"/>
      <c r="J137" s="27">
        <f>VLOOKUP(A137,PAGOS!$A$2:$C$418,3,0)</f>
        <v>913496</v>
      </c>
      <c r="K137" s="27">
        <f t="shared" si="3"/>
        <v>0</v>
      </c>
      <c r="L137" s="27"/>
    </row>
    <row r="138" spans="1:12">
      <c r="A138" s="27">
        <v>141548</v>
      </c>
      <c r="B138" s="28">
        <v>2022</v>
      </c>
      <c r="C138" s="27">
        <v>66073</v>
      </c>
      <c r="D138" s="27"/>
      <c r="E138" s="27"/>
      <c r="F138" s="27"/>
      <c r="G138" s="27"/>
      <c r="H138" s="27"/>
      <c r="I138" s="27"/>
      <c r="J138" s="27">
        <f>VLOOKUP(A138,PAGOS!$A$2:$C$418,3,0)</f>
        <v>66073</v>
      </c>
      <c r="K138" s="27">
        <f t="shared" si="3"/>
        <v>0</v>
      </c>
      <c r="L138" s="27"/>
    </row>
    <row r="139" spans="1:12">
      <c r="A139" s="27">
        <v>142072</v>
      </c>
      <c r="B139" s="28">
        <v>2022</v>
      </c>
      <c r="C139" s="27">
        <v>79600</v>
      </c>
      <c r="D139" s="27">
        <f>VLOOKUP(A139,'CARTERA COOSALUD'!$A$2:$C$46,3,0)</f>
        <v>79600</v>
      </c>
      <c r="E139" s="27"/>
      <c r="F139" s="27"/>
      <c r="G139" s="27"/>
      <c r="H139" s="27"/>
      <c r="I139" s="27"/>
      <c r="J139" s="27"/>
      <c r="K139" s="27">
        <f t="shared" si="3"/>
        <v>0</v>
      </c>
      <c r="L139" s="27"/>
    </row>
    <row r="140" spans="1:12">
      <c r="A140" s="27">
        <v>142289</v>
      </c>
      <c r="B140" s="28">
        <v>2022</v>
      </c>
      <c r="C140" s="27">
        <v>65700</v>
      </c>
      <c r="D140" s="27">
        <f>VLOOKUP(A140,'CARTERA COOSALUD'!$A$2:$C$46,3,0)</f>
        <v>65700</v>
      </c>
      <c r="E140" s="27"/>
      <c r="F140" s="27"/>
      <c r="G140" s="27"/>
      <c r="H140" s="27"/>
      <c r="I140" s="27"/>
      <c r="J140" s="27"/>
      <c r="K140" s="27">
        <f t="shared" si="3"/>
        <v>0</v>
      </c>
      <c r="L140" s="27"/>
    </row>
    <row r="141" spans="1:12">
      <c r="A141" s="27">
        <v>143251</v>
      </c>
      <c r="B141" s="28">
        <v>2022</v>
      </c>
      <c r="C141" s="27">
        <v>77399</v>
      </c>
      <c r="D141" s="27"/>
      <c r="E141" s="27"/>
      <c r="F141" s="27"/>
      <c r="G141" s="27"/>
      <c r="H141" s="27"/>
      <c r="I141" s="27"/>
      <c r="J141" s="27">
        <f>VLOOKUP(A141,PAGOS!$A$2:$C$418,3,0)</f>
        <v>77399</v>
      </c>
      <c r="K141" s="27">
        <f t="shared" si="3"/>
        <v>0</v>
      </c>
      <c r="L141" s="27"/>
    </row>
    <row r="142" spans="1:12">
      <c r="A142" s="27">
        <v>143252</v>
      </c>
      <c r="B142" s="28">
        <v>2022</v>
      </c>
      <c r="C142" s="27">
        <v>99423</v>
      </c>
      <c r="D142" s="27"/>
      <c r="E142" s="27">
        <f>VLOOKUP(A142,'PRUEBAS COVID'!$A$2:$C$20,3,0)</f>
        <v>99423</v>
      </c>
      <c r="F142" s="27"/>
      <c r="G142" s="27"/>
      <c r="H142" s="27"/>
      <c r="I142" s="27"/>
      <c r="J142" s="27"/>
      <c r="K142" s="27">
        <f t="shared" si="3"/>
        <v>0</v>
      </c>
      <c r="L142" s="27"/>
    </row>
    <row r="143" spans="1:12">
      <c r="A143" s="27">
        <v>143997</v>
      </c>
      <c r="B143" s="28">
        <v>2022</v>
      </c>
      <c r="C143" s="27">
        <v>785822</v>
      </c>
      <c r="D143" s="27">
        <f>VLOOKUP(A143,'CARTERA COOSALUD'!$A$2:$C$46,3,0)</f>
        <v>628</v>
      </c>
      <c r="E143" s="27"/>
      <c r="F143" s="27">
        <f>VLOOKUP(A143,'GLOSAS X CONCILIAR'!$A$2:$C$11,3,0)</f>
        <v>177800</v>
      </c>
      <c r="G143" s="27"/>
      <c r="H143" s="27"/>
      <c r="I143" s="27"/>
      <c r="J143" s="27">
        <f>VLOOKUP(A143,PAGOS!$A$2:$C$418,3,0)</f>
        <v>607394</v>
      </c>
      <c r="K143" s="27">
        <f t="shared" si="3"/>
        <v>0</v>
      </c>
      <c r="L143" s="27"/>
    </row>
    <row r="144" spans="1:12" ht="15.75" thickBot="1">
      <c r="A144" s="27">
        <v>145569</v>
      </c>
      <c r="B144" s="42">
        <v>2022</v>
      </c>
      <c r="C144" s="43">
        <v>79126</v>
      </c>
      <c r="D144" s="43">
        <f>VLOOKUP(A144,'CARTERA COOSALUD'!$A$2:$C$46,3,0)</f>
        <v>79126</v>
      </c>
      <c r="E144" s="43"/>
      <c r="F144" s="43"/>
      <c r="G144" s="43"/>
      <c r="H144" s="43"/>
      <c r="I144" s="43"/>
      <c r="J144" s="43"/>
      <c r="K144" s="43">
        <f t="shared" si="3"/>
        <v>0</v>
      </c>
      <c r="L144" s="27"/>
    </row>
    <row r="145" spans="1:12" ht="15.75" thickBot="1">
      <c r="A145" s="40"/>
      <c r="B145" s="44" t="s">
        <v>36</v>
      </c>
      <c r="C145" s="45">
        <f t="shared" ref="C145:K145" si="4">SUM(C2:C144)</f>
        <v>67800050</v>
      </c>
      <c r="D145" s="45">
        <f t="shared" si="4"/>
        <v>18608011</v>
      </c>
      <c r="E145" s="45">
        <f t="shared" si="4"/>
        <v>1690191</v>
      </c>
      <c r="F145" s="45">
        <f t="shared" si="4"/>
        <v>3039207</v>
      </c>
      <c r="G145" s="45">
        <f t="shared" si="4"/>
        <v>633506</v>
      </c>
      <c r="H145" s="45">
        <f t="shared" si="4"/>
        <v>12515948</v>
      </c>
      <c r="I145" s="45">
        <f t="shared" si="4"/>
        <v>8734292</v>
      </c>
      <c r="J145" s="45">
        <f t="shared" si="4"/>
        <v>27562393</v>
      </c>
      <c r="K145" s="46">
        <f t="shared" si="4"/>
        <v>-4983498</v>
      </c>
      <c r="L145" s="41"/>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65D88-15BE-4D8B-A640-E0F437978C16}">
  <dimension ref="A1:F30"/>
  <sheetViews>
    <sheetView showGridLines="0" tabSelected="1" workbookViewId="0">
      <selection activeCell="F21" sqref="F21"/>
    </sheetView>
  </sheetViews>
  <sheetFormatPr defaultColWidth="11.42578125" defaultRowHeight="12.75"/>
  <cols>
    <col min="1" max="1" width="70.28515625" bestFit="1" customWidth="1"/>
    <col min="2" max="2" width="23" bestFit="1" customWidth="1"/>
    <col min="3" max="4" width="14.140625" bestFit="1" customWidth="1"/>
    <col min="5" max="5" width="12.7109375" bestFit="1" customWidth="1"/>
    <col min="6" max="6" width="25.5703125" bestFit="1" customWidth="1"/>
    <col min="7" max="24" width="36.28515625" bestFit="1" customWidth="1"/>
    <col min="25" max="25" width="20.28515625" bestFit="1" customWidth="1"/>
    <col min="26" max="26" width="24.140625" bestFit="1" customWidth="1"/>
    <col min="27" max="27" width="28.42578125" bestFit="1" customWidth="1"/>
    <col min="28" max="28" width="33" bestFit="1" customWidth="1"/>
    <col min="29" max="29" width="29.85546875" bestFit="1" customWidth="1"/>
    <col min="30" max="30" width="41.5703125" bestFit="1" customWidth="1"/>
  </cols>
  <sheetData>
    <row r="1" spans="1:6" ht="15">
      <c r="E1" s="30"/>
    </row>
    <row r="2" spans="1:6" ht="15">
      <c r="E2" s="30"/>
    </row>
    <row r="3" spans="1:6" ht="15">
      <c r="E3" s="30"/>
    </row>
    <row r="4" spans="1:6" ht="15">
      <c r="E4" s="30"/>
    </row>
    <row r="5" spans="1:6" ht="15.75">
      <c r="A5" s="31" t="s">
        <v>37</v>
      </c>
      <c r="B5" s="31"/>
      <c r="C5" s="31"/>
      <c r="D5" s="31"/>
      <c r="E5" s="30"/>
    </row>
    <row r="6" spans="1:6" ht="15.75">
      <c r="A6" s="31" t="s">
        <v>38</v>
      </c>
      <c r="B6" s="31"/>
      <c r="C6" s="31"/>
      <c r="D6" s="31"/>
      <c r="E6" s="30"/>
    </row>
    <row r="7" spans="1:6" ht="15">
      <c r="A7" s="30"/>
      <c r="B7" s="30"/>
      <c r="C7" s="30"/>
      <c r="D7" s="30"/>
      <c r="E7" s="30"/>
    </row>
    <row r="8" spans="1:6" ht="15">
      <c r="A8" s="32" t="s">
        <v>39</v>
      </c>
      <c r="B8" s="32">
        <v>2019</v>
      </c>
      <c r="C8" s="32">
        <v>2020</v>
      </c>
      <c r="D8" s="32">
        <v>2021</v>
      </c>
      <c r="E8" s="32">
        <v>2022</v>
      </c>
      <c r="F8" s="33" t="s">
        <v>40</v>
      </c>
    </row>
    <row r="9" spans="1:6" ht="15">
      <c r="A9" s="30"/>
      <c r="B9" s="30"/>
      <c r="C9" s="30"/>
      <c r="D9" s="30"/>
      <c r="E9" s="30"/>
      <c r="F9" s="30"/>
    </row>
    <row r="10" spans="1:6" ht="18.75">
      <c r="A10" s="34" t="s">
        <v>41</v>
      </c>
      <c r="B10" s="35">
        <v>2756408</v>
      </c>
      <c r="C10" s="35">
        <v>16788876</v>
      </c>
      <c r="D10" s="35">
        <v>44758948</v>
      </c>
      <c r="E10" s="35">
        <v>3495818</v>
      </c>
      <c r="F10" s="35">
        <f>+B10+C10+D10+E10</f>
        <v>67800050</v>
      </c>
    </row>
    <row r="11" spans="1:6" ht="15">
      <c r="A11" s="30"/>
      <c r="B11" s="30"/>
      <c r="C11" s="30"/>
      <c r="D11" s="30"/>
      <c r="E11" s="30"/>
      <c r="F11" s="30"/>
    </row>
    <row r="12" spans="1:6" ht="15">
      <c r="A12" s="30" t="s">
        <v>42</v>
      </c>
      <c r="B12" s="19"/>
      <c r="C12" s="19">
        <v>12515948</v>
      </c>
      <c r="D12" s="19"/>
      <c r="E12" s="19"/>
      <c r="F12" s="19">
        <f t="shared" ref="F12:F18" si="0">+B12+C12+D12+E12</f>
        <v>12515948</v>
      </c>
    </row>
    <row r="13" spans="1:6" ht="15">
      <c r="A13" s="30" t="s">
        <v>28</v>
      </c>
      <c r="B13" s="19">
        <v>686841</v>
      </c>
      <c r="C13" s="19">
        <v>3543628</v>
      </c>
      <c r="D13" s="19">
        <v>4503823</v>
      </c>
      <c r="E13" s="19"/>
      <c r="F13" s="19">
        <f t="shared" si="0"/>
        <v>8734292</v>
      </c>
    </row>
    <row r="14" spans="1:6" ht="15">
      <c r="A14" s="30" t="s">
        <v>43</v>
      </c>
      <c r="B14" s="19">
        <v>1436061</v>
      </c>
      <c r="C14" s="19">
        <v>729300</v>
      </c>
      <c r="D14" s="19">
        <v>23732670</v>
      </c>
      <c r="E14" s="19">
        <v>1664362</v>
      </c>
      <c r="F14" s="19">
        <f t="shared" si="0"/>
        <v>27562393</v>
      </c>
    </row>
    <row r="15" spans="1:6" ht="15">
      <c r="A15" s="30" t="s">
        <v>44</v>
      </c>
      <c r="B15" s="19">
        <v>633506</v>
      </c>
      <c r="C15" s="19">
        <v>0</v>
      </c>
      <c r="D15" s="19">
        <v>0</v>
      </c>
      <c r="E15" s="19">
        <v>0</v>
      </c>
      <c r="F15" s="19">
        <f t="shared" si="0"/>
        <v>633506</v>
      </c>
    </row>
    <row r="16" spans="1:6" ht="15">
      <c r="A16" s="30" t="s">
        <v>45</v>
      </c>
      <c r="B16" s="19"/>
      <c r="C16" s="19"/>
      <c r="D16" s="19">
        <v>2861407</v>
      </c>
      <c r="E16" s="19">
        <v>177800</v>
      </c>
      <c r="F16" s="19">
        <f t="shared" si="0"/>
        <v>3039207</v>
      </c>
    </row>
    <row r="17" spans="1:6" ht="15">
      <c r="A17" s="30" t="s">
        <v>46</v>
      </c>
      <c r="B17" s="19">
        <v>0</v>
      </c>
      <c r="C17" s="19">
        <v>0</v>
      </c>
      <c r="D17" s="19">
        <v>-4983498</v>
      </c>
      <c r="E17" s="19">
        <v>0</v>
      </c>
      <c r="F17" s="19">
        <f t="shared" si="0"/>
        <v>-4983498</v>
      </c>
    </row>
    <row r="18" spans="1:6" ht="15">
      <c r="A18" s="30" t="s">
        <v>47</v>
      </c>
      <c r="B18" s="19"/>
      <c r="C18" s="19"/>
      <c r="D18" s="19">
        <v>1590768</v>
      </c>
      <c r="E18" s="19">
        <v>99423</v>
      </c>
      <c r="F18" s="19">
        <f t="shared" si="0"/>
        <v>1690191</v>
      </c>
    </row>
    <row r="19" spans="1:6" ht="15">
      <c r="A19" s="30"/>
      <c r="B19" s="30"/>
      <c r="C19" s="30"/>
      <c r="D19" s="30"/>
      <c r="E19" s="30"/>
      <c r="F19" s="30"/>
    </row>
    <row r="20" spans="1:6" ht="18.75">
      <c r="A20" s="34" t="s">
        <v>22</v>
      </c>
      <c r="B20" s="35">
        <f>+B10-B12-B13-B14-B15-B16-B17</f>
        <v>0</v>
      </c>
      <c r="C20" s="35">
        <f>+C10-C12-C13-C14-C15-C16-C17</f>
        <v>0</v>
      </c>
      <c r="D20" s="35">
        <f>+D10-D12-D13-D14-D15-D16-D17</f>
        <v>18644546</v>
      </c>
      <c r="E20" s="35">
        <f>+E10-E12-E13-E14-E15-E16-E17</f>
        <v>1653656</v>
      </c>
      <c r="F20" s="35">
        <f>+F10-F12-F13-F14-F15-F16-F17-F18</f>
        <v>18608011</v>
      </c>
    </row>
    <row r="21" spans="1:6" ht="15">
      <c r="A21" s="30"/>
      <c r="B21" s="12"/>
      <c r="C21" s="12"/>
      <c r="D21" s="12"/>
      <c r="E21" s="12"/>
      <c r="F21" s="12"/>
    </row>
    <row r="22" spans="1:6" ht="15">
      <c r="A22" s="30" t="s">
        <v>48</v>
      </c>
      <c r="B22" s="36">
        <v>0</v>
      </c>
      <c r="C22" s="36">
        <v>0</v>
      </c>
      <c r="D22" s="36">
        <v>0</v>
      </c>
      <c r="E22" s="36">
        <v>0</v>
      </c>
      <c r="F22" s="36">
        <v>0</v>
      </c>
    </row>
    <row r="23" spans="1:6" ht="18.75">
      <c r="A23" s="34" t="s">
        <v>49</v>
      </c>
      <c r="B23" s="35">
        <f>+B20-B22</f>
        <v>0</v>
      </c>
      <c r="C23" s="35">
        <f>+C20-C22</f>
        <v>0</v>
      </c>
      <c r="D23" s="35">
        <f>+D20-D22</f>
        <v>18644546</v>
      </c>
      <c r="E23" s="35">
        <f>+E20-E22</f>
        <v>1653656</v>
      </c>
      <c r="F23" s="35">
        <f>+F20-F22</f>
        <v>18608011</v>
      </c>
    </row>
    <row r="24" spans="1:6" ht="15">
      <c r="A24" s="30"/>
      <c r="B24" s="30"/>
      <c r="C24" s="30"/>
      <c r="D24" s="30"/>
      <c r="E24" s="30"/>
      <c r="F24" s="30"/>
    </row>
    <row r="25" spans="1:6" ht="15">
      <c r="A25" s="30" t="s">
        <v>50</v>
      </c>
      <c r="B25" s="19">
        <v>0</v>
      </c>
      <c r="C25" s="19">
        <v>0</v>
      </c>
      <c r="D25" s="19">
        <v>0</v>
      </c>
      <c r="E25" s="19">
        <v>0</v>
      </c>
      <c r="F25" s="19">
        <v>0</v>
      </c>
    </row>
    <row r="26" spans="1:6" ht="15">
      <c r="A26" s="30"/>
      <c r="B26" s="30"/>
      <c r="C26" s="30"/>
      <c r="D26" s="30"/>
      <c r="E26" s="30"/>
      <c r="F26" s="30"/>
    </row>
    <row r="27" spans="1:6" ht="18.75">
      <c r="A27" s="38" t="s">
        <v>51</v>
      </c>
      <c r="B27" s="37">
        <f>+B23-B25</f>
        <v>0</v>
      </c>
      <c r="C27" s="37">
        <f>+C23-C25</f>
        <v>0</v>
      </c>
      <c r="D27" s="37">
        <f>+D23-D25</f>
        <v>18644546</v>
      </c>
      <c r="E27" s="37">
        <f>+E23-E25</f>
        <v>1653656</v>
      </c>
      <c r="F27" s="37">
        <f>+F23-F25</f>
        <v>18608011</v>
      </c>
    </row>
    <row r="30" spans="1:6">
      <c r="F30" s="39"/>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5"/>
  <sheetViews>
    <sheetView topLeftCell="A2" workbookViewId="0">
      <selection activeCell="A74" sqref="A74"/>
    </sheetView>
  </sheetViews>
  <sheetFormatPr defaultColWidth="11.42578125" defaultRowHeight="12.75"/>
  <sheetData>
    <row r="1" spans="1:10">
      <c r="A1" t="s">
        <v>52</v>
      </c>
      <c r="B1" t="s">
        <v>52</v>
      </c>
      <c r="C1" t="s">
        <v>53</v>
      </c>
      <c r="D1" t="s">
        <v>54</v>
      </c>
      <c r="E1" t="s">
        <v>55</v>
      </c>
      <c r="F1" t="s">
        <v>56</v>
      </c>
      <c r="G1" t="s">
        <v>57</v>
      </c>
      <c r="H1" t="s">
        <v>58</v>
      </c>
      <c r="I1" t="s">
        <v>59</v>
      </c>
      <c r="J1" t="s">
        <v>60</v>
      </c>
    </row>
    <row r="2" spans="1:10">
      <c r="A2">
        <v>904658</v>
      </c>
      <c r="B2" t="s">
        <v>61</v>
      </c>
      <c r="C2" t="s">
        <v>62</v>
      </c>
      <c r="D2" t="s">
        <v>63</v>
      </c>
      <c r="E2" t="s">
        <v>63</v>
      </c>
      <c r="F2" t="s">
        <v>64</v>
      </c>
      <c r="G2" t="s">
        <v>65</v>
      </c>
      <c r="H2">
        <v>16</v>
      </c>
      <c r="I2" t="s">
        <v>66</v>
      </c>
      <c r="J2" t="s">
        <v>67</v>
      </c>
    </row>
    <row r="3" spans="1:10">
      <c r="A3">
        <v>936574</v>
      </c>
      <c r="B3" t="s">
        <v>68</v>
      </c>
      <c r="C3" t="s">
        <v>69</v>
      </c>
      <c r="D3" t="s">
        <v>70</v>
      </c>
      <c r="E3" t="s">
        <v>70</v>
      </c>
      <c r="F3" t="s">
        <v>64</v>
      </c>
      <c r="G3" t="s">
        <v>65</v>
      </c>
      <c r="H3">
        <v>16</v>
      </c>
      <c r="I3" t="s">
        <v>66</v>
      </c>
      <c r="J3" t="s">
        <v>71</v>
      </c>
    </row>
    <row r="4" spans="1:10">
      <c r="A4">
        <v>904658</v>
      </c>
      <c r="B4" t="s">
        <v>61</v>
      </c>
      <c r="C4" t="s">
        <v>72</v>
      </c>
      <c r="D4" t="s">
        <v>73</v>
      </c>
      <c r="E4" t="s">
        <v>73</v>
      </c>
      <c r="F4" t="s">
        <v>64</v>
      </c>
      <c r="G4" t="s">
        <v>74</v>
      </c>
      <c r="H4">
        <v>16</v>
      </c>
      <c r="I4" t="s">
        <v>66</v>
      </c>
      <c r="J4" t="s">
        <v>75</v>
      </c>
    </row>
    <row r="5" spans="1:10">
      <c r="A5">
        <v>904658</v>
      </c>
      <c r="B5" t="s">
        <v>61</v>
      </c>
      <c r="C5" t="s">
        <v>76</v>
      </c>
      <c r="D5" t="s">
        <v>77</v>
      </c>
      <c r="E5" t="s">
        <v>77</v>
      </c>
      <c r="F5" t="s">
        <v>64</v>
      </c>
      <c r="G5" t="s">
        <v>78</v>
      </c>
      <c r="H5">
        <v>16</v>
      </c>
      <c r="I5" t="s">
        <v>66</v>
      </c>
      <c r="J5" t="s">
        <v>79</v>
      </c>
    </row>
    <row r="6" spans="1:10">
      <c r="A6">
        <v>959665</v>
      </c>
      <c r="B6" t="s">
        <v>80</v>
      </c>
      <c r="C6" t="s">
        <v>81</v>
      </c>
      <c r="D6" t="s">
        <v>82</v>
      </c>
      <c r="E6" t="s">
        <v>83</v>
      </c>
      <c r="F6" t="s">
        <v>64</v>
      </c>
      <c r="G6" t="s">
        <v>84</v>
      </c>
      <c r="H6">
        <v>16</v>
      </c>
      <c r="I6" t="s">
        <v>66</v>
      </c>
      <c r="J6" t="s">
        <v>85</v>
      </c>
    </row>
    <row r="7" spans="1:10">
      <c r="A7">
        <v>959665</v>
      </c>
      <c r="B7" t="s">
        <v>80</v>
      </c>
      <c r="C7" t="s">
        <v>86</v>
      </c>
      <c r="D7" t="s">
        <v>87</v>
      </c>
      <c r="E7" t="s">
        <v>87</v>
      </c>
      <c r="F7" t="s">
        <v>64</v>
      </c>
      <c r="G7" t="s">
        <v>88</v>
      </c>
      <c r="H7">
        <v>16</v>
      </c>
      <c r="I7" t="s">
        <v>66</v>
      </c>
      <c r="J7" t="s">
        <v>89</v>
      </c>
    </row>
    <row r="8" spans="1:10">
      <c r="A8">
        <v>16376</v>
      </c>
      <c r="B8" t="s">
        <v>90</v>
      </c>
      <c r="C8" t="s">
        <v>91</v>
      </c>
      <c r="D8" t="s">
        <v>92</v>
      </c>
      <c r="E8" t="s">
        <v>93</v>
      </c>
      <c r="F8" t="s">
        <v>64</v>
      </c>
      <c r="G8" t="s">
        <v>94</v>
      </c>
      <c r="H8">
        <v>21</v>
      </c>
      <c r="I8" t="s">
        <v>95</v>
      </c>
      <c r="J8" t="s">
        <v>96</v>
      </c>
    </row>
    <row r="9" spans="1:10">
      <c r="A9">
        <v>53594</v>
      </c>
      <c r="B9" t="s">
        <v>97</v>
      </c>
      <c r="C9" t="s">
        <v>98</v>
      </c>
      <c r="D9" t="s">
        <v>99</v>
      </c>
      <c r="E9" t="s">
        <v>100</v>
      </c>
      <c r="F9" t="s">
        <v>64</v>
      </c>
      <c r="G9" t="s">
        <v>101</v>
      </c>
      <c r="H9">
        <v>21</v>
      </c>
      <c r="I9" t="s">
        <v>95</v>
      </c>
      <c r="J9" t="s">
        <v>102</v>
      </c>
    </row>
    <row r="10" spans="1:10">
      <c r="A10">
        <v>951395</v>
      </c>
      <c r="B10" t="s">
        <v>103</v>
      </c>
      <c r="C10" t="s">
        <v>104</v>
      </c>
      <c r="D10" t="s">
        <v>105</v>
      </c>
      <c r="E10" t="s">
        <v>105</v>
      </c>
      <c r="F10" t="s">
        <v>64</v>
      </c>
      <c r="G10" t="s">
        <v>78</v>
      </c>
      <c r="H10">
        <v>21</v>
      </c>
      <c r="I10" t="s">
        <v>95</v>
      </c>
      <c r="J10" t="s">
        <v>106</v>
      </c>
    </row>
    <row r="11" spans="1:10">
      <c r="A11">
        <v>978931</v>
      </c>
      <c r="B11" t="s">
        <v>107</v>
      </c>
      <c r="C11" t="s">
        <v>108</v>
      </c>
      <c r="D11" t="s">
        <v>77</v>
      </c>
      <c r="E11" t="s">
        <v>77</v>
      </c>
      <c r="F11" t="s">
        <v>64</v>
      </c>
      <c r="G11" t="s">
        <v>78</v>
      </c>
      <c r="H11">
        <v>21</v>
      </c>
      <c r="I11" t="s">
        <v>95</v>
      </c>
      <c r="J11" t="s">
        <v>109</v>
      </c>
    </row>
    <row r="12" spans="1:10">
      <c r="A12">
        <v>951395</v>
      </c>
      <c r="B12" t="s">
        <v>103</v>
      </c>
      <c r="C12" t="s">
        <v>110</v>
      </c>
      <c r="D12" t="s">
        <v>77</v>
      </c>
      <c r="E12" t="s">
        <v>77</v>
      </c>
      <c r="F12" t="s">
        <v>64</v>
      </c>
      <c r="G12" t="s">
        <v>78</v>
      </c>
      <c r="H12">
        <v>21</v>
      </c>
      <c r="I12" t="s">
        <v>95</v>
      </c>
      <c r="J12" t="s">
        <v>111</v>
      </c>
    </row>
    <row r="13" spans="1:10">
      <c r="A13">
        <v>980993</v>
      </c>
      <c r="B13" t="s">
        <v>112</v>
      </c>
      <c r="C13" t="s">
        <v>113</v>
      </c>
      <c r="D13" t="s">
        <v>114</v>
      </c>
      <c r="E13" t="s">
        <v>114</v>
      </c>
      <c r="F13" t="s">
        <v>64</v>
      </c>
      <c r="G13" t="s">
        <v>115</v>
      </c>
      <c r="H13">
        <v>21</v>
      </c>
      <c r="I13" t="s">
        <v>95</v>
      </c>
      <c r="J13" t="s">
        <v>116</v>
      </c>
    </row>
    <row r="14" spans="1:10">
      <c r="A14">
        <v>982654</v>
      </c>
      <c r="B14" t="s">
        <v>117</v>
      </c>
      <c r="C14" t="s">
        <v>118</v>
      </c>
      <c r="D14" t="s">
        <v>114</v>
      </c>
      <c r="E14" t="s">
        <v>114</v>
      </c>
      <c r="F14" t="s">
        <v>64</v>
      </c>
      <c r="G14" t="s">
        <v>115</v>
      </c>
      <c r="H14">
        <v>21</v>
      </c>
      <c r="I14" t="s">
        <v>95</v>
      </c>
      <c r="J14" t="s">
        <v>119</v>
      </c>
    </row>
    <row r="15" spans="1:10">
      <c r="A15">
        <v>962311</v>
      </c>
      <c r="B15" t="s">
        <v>120</v>
      </c>
      <c r="C15" t="s">
        <v>121</v>
      </c>
      <c r="D15" t="s">
        <v>122</v>
      </c>
      <c r="E15" t="s">
        <v>122</v>
      </c>
      <c r="F15" t="s">
        <v>64</v>
      </c>
      <c r="G15" t="s">
        <v>88</v>
      </c>
      <c r="H15">
        <v>21</v>
      </c>
      <c r="I15" t="s">
        <v>95</v>
      </c>
      <c r="J15" t="s">
        <v>123</v>
      </c>
    </row>
    <row r="16" spans="1:10">
      <c r="A16">
        <v>960157</v>
      </c>
      <c r="B16" t="s">
        <v>124</v>
      </c>
      <c r="C16" t="s">
        <v>125</v>
      </c>
      <c r="D16" t="s">
        <v>122</v>
      </c>
      <c r="E16" t="s">
        <v>122</v>
      </c>
      <c r="F16" t="s">
        <v>64</v>
      </c>
      <c r="G16" t="s">
        <v>88</v>
      </c>
      <c r="H16">
        <v>21</v>
      </c>
      <c r="I16" t="s">
        <v>95</v>
      </c>
      <c r="J16" t="s">
        <v>126</v>
      </c>
    </row>
    <row r="17" spans="1:10">
      <c r="A17">
        <v>960424</v>
      </c>
      <c r="B17" t="s">
        <v>127</v>
      </c>
      <c r="C17" t="s">
        <v>128</v>
      </c>
      <c r="D17" t="s">
        <v>122</v>
      </c>
      <c r="E17" t="s">
        <v>122</v>
      </c>
      <c r="F17" t="s">
        <v>64</v>
      </c>
      <c r="G17" t="s">
        <v>88</v>
      </c>
      <c r="H17">
        <v>21</v>
      </c>
      <c r="I17" t="s">
        <v>95</v>
      </c>
      <c r="J17" t="s">
        <v>129</v>
      </c>
    </row>
    <row r="18" spans="1:10">
      <c r="A18">
        <v>959665</v>
      </c>
      <c r="B18" t="s">
        <v>80</v>
      </c>
      <c r="C18" t="s">
        <v>130</v>
      </c>
      <c r="D18" t="s">
        <v>131</v>
      </c>
      <c r="E18" t="s">
        <v>131</v>
      </c>
      <c r="F18" t="s">
        <v>64</v>
      </c>
      <c r="G18" t="s">
        <v>88</v>
      </c>
      <c r="H18">
        <v>21</v>
      </c>
      <c r="I18" t="s">
        <v>95</v>
      </c>
      <c r="J18" t="s">
        <v>132</v>
      </c>
    </row>
    <row r="19" spans="1:10">
      <c r="A19">
        <v>978931</v>
      </c>
      <c r="B19" t="s">
        <v>107</v>
      </c>
      <c r="C19" t="s">
        <v>133</v>
      </c>
      <c r="D19" t="s">
        <v>134</v>
      </c>
      <c r="E19" t="s">
        <v>134</v>
      </c>
      <c r="F19" t="s">
        <v>64</v>
      </c>
      <c r="G19" t="s">
        <v>88</v>
      </c>
      <c r="H19">
        <v>21</v>
      </c>
      <c r="I19" t="s">
        <v>95</v>
      </c>
      <c r="J19" t="s">
        <v>135</v>
      </c>
    </row>
    <row r="20" spans="1:10">
      <c r="A20">
        <v>41439</v>
      </c>
      <c r="B20" t="s">
        <v>136</v>
      </c>
      <c r="C20" t="s">
        <v>137</v>
      </c>
      <c r="D20" t="s">
        <v>138</v>
      </c>
      <c r="E20" t="s">
        <v>139</v>
      </c>
      <c r="F20" t="s">
        <v>64</v>
      </c>
      <c r="G20" t="s">
        <v>140</v>
      </c>
      <c r="H20">
        <v>47</v>
      </c>
      <c r="I20" t="s">
        <v>141</v>
      </c>
      <c r="J20" t="s">
        <v>142</v>
      </c>
    </row>
    <row r="21" spans="1:10">
      <c r="A21">
        <v>32485</v>
      </c>
      <c r="B21" t="s">
        <v>143</v>
      </c>
      <c r="C21" t="s">
        <v>144</v>
      </c>
      <c r="D21" t="s">
        <v>145</v>
      </c>
      <c r="E21" t="s">
        <v>146</v>
      </c>
      <c r="F21" t="s">
        <v>64</v>
      </c>
      <c r="G21" t="s">
        <v>147</v>
      </c>
      <c r="H21">
        <v>47</v>
      </c>
      <c r="I21" t="s">
        <v>141</v>
      </c>
      <c r="J21" t="s">
        <v>148</v>
      </c>
    </row>
    <row r="22" spans="1:10">
      <c r="A22">
        <v>73039</v>
      </c>
      <c r="B22" t="s">
        <v>149</v>
      </c>
      <c r="C22" t="s">
        <v>150</v>
      </c>
      <c r="D22" t="s">
        <v>151</v>
      </c>
      <c r="E22" t="s">
        <v>152</v>
      </c>
      <c r="F22" t="s">
        <v>64</v>
      </c>
      <c r="G22" t="s">
        <v>153</v>
      </c>
      <c r="H22">
        <v>47</v>
      </c>
      <c r="I22" t="s">
        <v>141</v>
      </c>
      <c r="J22" t="s">
        <v>154</v>
      </c>
    </row>
    <row r="23" spans="1:10">
      <c r="A23">
        <v>74775</v>
      </c>
      <c r="B23" t="s">
        <v>155</v>
      </c>
      <c r="C23" t="s">
        <v>156</v>
      </c>
      <c r="D23" t="s">
        <v>151</v>
      </c>
      <c r="E23" t="s">
        <v>152</v>
      </c>
      <c r="F23" t="s">
        <v>64</v>
      </c>
      <c r="G23" t="s">
        <v>153</v>
      </c>
      <c r="H23">
        <v>47</v>
      </c>
      <c r="I23" t="s">
        <v>141</v>
      </c>
      <c r="J23" t="s">
        <v>154</v>
      </c>
    </row>
    <row r="24" spans="1:10">
      <c r="A24">
        <v>75494</v>
      </c>
      <c r="B24" t="s">
        <v>157</v>
      </c>
      <c r="C24" t="s">
        <v>158</v>
      </c>
      <c r="D24" t="s">
        <v>151</v>
      </c>
      <c r="E24" t="s">
        <v>152</v>
      </c>
      <c r="F24" t="s">
        <v>64</v>
      </c>
      <c r="G24" t="s">
        <v>153</v>
      </c>
      <c r="H24">
        <v>47</v>
      </c>
      <c r="I24" t="s">
        <v>141</v>
      </c>
      <c r="J24" t="s">
        <v>154</v>
      </c>
    </row>
    <row r="25" spans="1:10">
      <c r="A25">
        <v>75891</v>
      </c>
      <c r="B25" t="s">
        <v>159</v>
      </c>
      <c r="C25" t="s">
        <v>160</v>
      </c>
      <c r="D25" t="s">
        <v>151</v>
      </c>
      <c r="E25" t="s">
        <v>152</v>
      </c>
      <c r="F25" t="s">
        <v>64</v>
      </c>
      <c r="G25" t="s">
        <v>153</v>
      </c>
      <c r="H25">
        <v>47</v>
      </c>
      <c r="I25" t="s">
        <v>141</v>
      </c>
      <c r="J25" t="s">
        <v>154</v>
      </c>
    </row>
    <row r="26" spans="1:10">
      <c r="A26">
        <v>76805</v>
      </c>
      <c r="B26" t="s">
        <v>161</v>
      </c>
      <c r="C26" t="s">
        <v>162</v>
      </c>
      <c r="D26" t="s">
        <v>151</v>
      </c>
      <c r="E26" t="s">
        <v>152</v>
      </c>
      <c r="F26" t="s">
        <v>64</v>
      </c>
      <c r="G26" t="s">
        <v>153</v>
      </c>
      <c r="H26">
        <v>47</v>
      </c>
      <c r="I26" t="s">
        <v>141</v>
      </c>
      <c r="J26" t="s">
        <v>154</v>
      </c>
    </row>
    <row r="27" spans="1:10">
      <c r="A27">
        <v>78560</v>
      </c>
      <c r="B27" t="s">
        <v>163</v>
      </c>
      <c r="C27" t="s">
        <v>164</v>
      </c>
      <c r="D27" t="s">
        <v>165</v>
      </c>
      <c r="E27" t="s">
        <v>152</v>
      </c>
      <c r="F27" t="s">
        <v>64</v>
      </c>
      <c r="G27" t="s">
        <v>166</v>
      </c>
      <c r="H27">
        <v>47</v>
      </c>
      <c r="I27" t="s">
        <v>141</v>
      </c>
      <c r="J27" t="s">
        <v>167</v>
      </c>
    </row>
    <row r="28" spans="1:10">
      <c r="A28">
        <v>110528</v>
      </c>
      <c r="B28" t="s">
        <v>168</v>
      </c>
      <c r="C28" t="s">
        <v>169</v>
      </c>
      <c r="D28" t="s">
        <v>170</v>
      </c>
      <c r="E28" t="s">
        <v>170</v>
      </c>
      <c r="F28" t="s">
        <v>64</v>
      </c>
      <c r="G28" t="s">
        <v>171</v>
      </c>
      <c r="H28">
        <v>47</v>
      </c>
      <c r="I28" t="s">
        <v>141</v>
      </c>
      <c r="J28" t="s">
        <v>172</v>
      </c>
    </row>
    <row r="29" spans="1:10">
      <c r="A29">
        <v>113350</v>
      </c>
      <c r="B29" t="s">
        <v>173</v>
      </c>
      <c r="C29" t="s">
        <v>174</v>
      </c>
      <c r="D29" t="s">
        <v>170</v>
      </c>
      <c r="E29" t="s">
        <v>170</v>
      </c>
      <c r="F29" t="s">
        <v>64</v>
      </c>
      <c r="G29" t="s">
        <v>171</v>
      </c>
      <c r="H29">
        <v>47</v>
      </c>
      <c r="I29" t="s">
        <v>141</v>
      </c>
      <c r="J29" t="s">
        <v>172</v>
      </c>
    </row>
    <row r="30" spans="1:10">
      <c r="A30">
        <v>114070</v>
      </c>
      <c r="B30" t="s">
        <v>175</v>
      </c>
      <c r="C30" t="s">
        <v>176</v>
      </c>
      <c r="D30" t="s">
        <v>170</v>
      </c>
      <c r="E30" t="s">
        <v>170</v>
      </c>
      <c r="F30" t="s">
        <v>64</v>
      </c>
      <c r="G30" t="s">
        <v>171</v>
      </c>
      <c r="H30">
        <v>47</v>
      </c>
      <c r="I30" t="s">
        <v>141</v>
      </c>
      <c r="J30" t="s">
        <v>172</v>
      </c>
    </row>
    <row r="31" spans="1:10">
      <c r="A31">
        <v>114290</v>
      </c>
      <c r="B31" t="s">
        <v>177</v>
      </c>
      <c r="C31" t="s">
        <v>178</v>
      </c>
      <c r="D31" t="s">
        <v>170</v>
      </c>
      <c r="E31" t="s">
        <v>170</v>
      </c>
      <c r="F31" t="s">
        <v>64</v>
      </c>
      <c r="G31" t="s">
        <v>171</v>
      </c>
      <c r="H31">
        <v>47</v>
      </c>
      <c r="I31" t="s">
        <v>141</v>
      </c>
      <c r="J31" t="s">
        <v>172</v>
      </c>
    </row>
    <row r="32" spans="1:10">
      <c r="A32">
        <v>114296</v>
      </c>
      <c r="B32" t="s">
        <v>179</v>
      </c>
      <c r="C32" t="s">
        <v>180</v>
      </c>
      <c r="D32" t="s">
        <v>170</v>
      </c>
      <c r="E32" t="s">
        <v>170</v>
      </c>
      <c r="F32" t="s">
        <v>64</v>
      </c>
      <c r="G32" t="s">
        <v>171</v>
      </c>
      <c r="H32">
        <v>47</v>
      </c>
      <c r="I32" t="s">
        <v>141</v>
      </c>
      <c r="J32" t="s">
        <v>172</v>
      </c>
    </row>
    <row r="33" spans="1:10">
      <c r="A33">
        <v>904658</v>
      </c>
      <c r="B33" t="s">
        <v>61</v>
      </c>
      <c r="C33" t="s">
        <v>181</v>
      </c>
      <c r="D33" t="s">
        <v>182</v>
      </c>
      <c r="E33" t="s">
        <v>182</v>
      </c>
      <c r="F33" t="s">
        <v>64</v>
      </c>
      <c r="G33" t="s">
        <v>183</v>
      </c>
      <c r="H33">
        <v>49</v>
      </c>
      <c r="I33" t="s">
        <v>184</v>
      </c>
      <c r="J33" t="s">
        <v>185</v>
      </c>
    </row>
    <row r="34" spans="1:10">
      <c r="A34">
        <v>948514</v>
      </c>
      <c r="B34" t="s">
        <v>186</v>
      </c>
      <c r="C34" t="s">
        <v>187</v>
      </c>
      <c r="D34" t="s">
        <v>182</v>
      </c>
      <c r="E34" t="s">
        <v>182</v>
      </c>
      <c r="F34" t="s">
        <v>64</v>
      </c>
      <c r="G34" t="s">
        <v>183</v>
      </c>
      <c r="H34">
        <v>49</v>
      </c>
      <c r="I34" t="s">
        <v>184</v>
      </c>
      <c r="J34" t="s">
        <v>188</v>
      </c>
    </row>
    <row r="35" spans="1:10">
      <c r="A35">
        <v>950164</v>
      </c>
      <c r="B35" t="s">
        <v>189</v>
      </c>
      <c r="C35" t="s">
        <v>190</v>
      </c>
      <c r="D35" t="s">
        <v>182</v>
      </c>
      <c r="E35" t="s">
        <v>182</v>
      </c>
      <c r="F35" t="s">
        <v>64</v>
      </c>
      <c r="G35" t="s">
        <v>183</v>
      </c>
      <c r="H35">
        <v>49</v>
      </c>
      <c r="I35" t="s">
        <v>184</v>
      </c>
      <c r="J35" t="s">
        <v>191</v>
      </c>
    </row>
    <row r="36" spans="1:10">
      <c r="A36">
        <v>88807</v>
      </c>
      <c r="B36" t="s">
        <v>192</v>
      </c>
      <c r="C36" t="s">
        <v>193</v>
      </c>
      <c r="D36" t="s">
        <v>194</v>
      </c>
      <c r="E36" t="s">
        <v>195</v>
      </c>
      <c r="F36" t="s">
        <v>64</v>
      </c>
      <c r="G36" t="s">
        <v>196</v>
      </c>
      <c r="H36">
        <v>49</v>
      </c>
      <c r="I36" t="s">
        <v>184</v>
      </c>
      <c r="J36" t="s">
        <v>197</v>
      </c>
    </row>
    <row r="37" spans="1:10">
      <c r="A37">
        <v>94357</v>
      </c>
      <c r="B37" t="s">
        <v>198</v>
      </c>
      <c r="C37" t="s">
        <v>199</v>
      </c>
      <c r="D37" t="s">
        <v>194</v>
      </c>
      <c r="E37" t="s">
        <v>195</v>
      </c>
      <c r="F37" t="s">
        <v>64</v>
      </c>
      <c r="G37" t="s">
        <v>196</v>
      </c>
      <c r="H37">
        <v>49</v>
      </c>
      <c r="I37" t="s">
        <v>184</v>
      </c>
      <c r="J37" t="s">
        <v>197</v>
      </c>
    </row>
    <row r="38" spans="1:10">
      <c r="A38">
        <v>42357</v>
      </c>
      <c r="B38" t="s">
        <v>200</v>
      </c>
      <c r="C38" t="s">
        <v>201</v>
      </c>
      <c r="D38" t="s">
        <v>202</v>
      </c>
      <c r="E38" t="s">
        <v>203</v>
      </c>
      <c r="F38" t="s">
        <v>64</v>
      </c>
      <c r="G38" t="s">
        <v>204</v>
      </c>
      <c r="H38">
        <v>49</v>
      </c>
      <c r="I38" t="s">
        <v>184</v>
      </c>
      <c r="J38" t="s">
        <v>205</v>
      </c>
    </row>
    <row r="39" spans="1:10">
      <c r="A39">
        <v>44657</v>
      </c>
      <c r="B39" t="s">
        <v>206</v>
      </c>
      <c r="C39" t="s">
        <v>207</v>
      </c>
      <c r="D39" t="s">
        <v>208</v>
      </c>
      <c r="E39" t="s">
        <v>203</v>
      </c>
      <c r="F39" t="s">
        <v>64</v>
      </c>
      <c r="G39" t="s">
        <v>209</v>
      </c>
      <c r="H39">
        <v>49</v>
      </c>
      <c r="I39" t="s">
        <v>184</v>
      </c>
      <c r="J39" t="s">
        <v>210</v>
      </c>
    </row>
    <row r="40" spans="1:10">
      <c r="A40">
        <v>147309</v>
      </c>
      <c r="B40" t="s">
        <v>211</v>
      </c>
      <c r="C40" t="s">
        <v>212</v>
      </c>
      <c r="D40" t="s">
        <v>213</v>
      </c>
      <c r="E40" t="s">
        <v>213</v>
      </c>
      <c r="F40" t="s">
        <v>64</v>
      </c>
      <c r="G40" t="s">
        <v>214</v>
      </c>
      <c r="H40">
        <v>49</v>
      </c>
      <c r="I40" t="s">
        <v>184</v>
      </c>
      <c r="J40" t="s">
        <v>215</v>
      </c>
    </row>
    <row r="41" spans="1:10">
      <c r="A41">
        <v>155241</v>
      </c>
      <c r="B41" t="s">
        <v>216</v>
      </c>
      <c r="C41" t="s">
        <v>217</v>
      </c>
      <c r="D41" t="s">
        <v>213</v>
      </c>
      <c r="E41" t="s">
        <v>213</v>
      </c>
      <c r="F41" t="s">
        <v>64</v>
      </c>
      <c r="G41" t="s">
        <v>214</v>
      </c>
      <c r="H41">
        <v>49</v>
      </c>
      <c r="I41" t="s">
        <v>184</v>
      </c>
      <c r="J41" t="s">
        <v>215</v>
      </c>
    </row>
    <row r="42" spans="1:10">
      <c r="A42">
        <v>955765</v>
      </c>
      <c r="B42" t="s">
        <v>218</v>
      </c>
      <c r="C42" t="s">
        <v>219</v>
      </c>
      <c r="D42" t="s">
        <v>105</v>
      </c>
      <c r="E42" t="s">
        <v>105</v>
      </c>
      <c r="F42" t="s">
        <v>64</v>
      </c>
      <c r="G42" t="s">
        <v>78</v>
      </c>
      <c r="H42">
        <v>49</v>
      </c>
      <c r="I42" t="s">
        <v>184</v>
      </c>
      <c r="J42" t="s">
        <v>220</v>
      </c>
    </row>
    <row r="43" spans="1:10">
      <c r="A43">
        <v>955514</v>
      </c>
      <c r="B43" t="s">
        <v>221</v>
      </c>
      <c r="C43" t="s">
        <v>222</v>
      </c>
      <c r="D43" t="s">
        <v>223</v>
      </c>
      <c r="E43" t="s">
        <v>224</v>
      </c>
      <c r="F43" t="s">
        <v>64</v>
      </c>
      <c r="G43" t="s">
        <v>78</v>
      </c>
      <c r="H43">
        <v>49</v>
      </c>
      <c r="I43" t="s">
        <v>184</v>
      </c>
      <c r="J43" t="s">
        <v>225</v>
      </c>
    </row>
    <row r="44" spans="1:10">
      <c r="A44">
        <v>972405</v>
      </c>
      <c r="B44" t="s">
        <v>226</v>
      </c>
      <c r="C44" t="s">
        <v>227</v>
      </c>
      <c r="D44" t="s">
        <v>77</v>
      </c>
      <c r="E44" t="s">
        <v>77</v>
      </c>
      <c r="F44" t="s">
        <v>64</v>
      </c>
      <c r="G44" t="s">
        <v>78</v>
      </c>
      <c r="H44">
        <v>49</v>
      </c>
      <c r="I44" t="s">
        <v>184</v>
      </c>
      <c r="J44" t="s">
        <v>228</v>
      </c>
    </row>
    <row r="45" spans="1:10">
      <c r="A45">
        <v>978931</v>
      </c>
      <c r="B45" t="s">
        <v>107</v>
      </c>
      <c r="C45" t="s">
        <v>108</v>
      </c>
      <c r="D45" t="s">
        <v>77</v>
      </c>
      <c r="E45" t="s">
        <v>77</v>
      </c>
      <c r="F45" t="s">
        <v>64</v>
      </c>
      <c r="G45" t="s">
        <v>78</v>
      </c>
      <c r="H45">
        <v>49</v>
      </c>
      <c r="I45" t="s">
        <v>184</v>
      </c>
      <c r="J45" t="s">
        <v>109</v>
      </c>
    </row>
    <row r="46" spans="1:10">
      <c r="A46">
        <v>951395</v>
      </c>
      <c r="B46" t="s">
        <v>103</v>
      </c>
      <c r="C46" t="s">
        <v>110</v>
      </c>
      <c r="D46" t="s">
        <v>77</v>
      </c>
      <c r="E46" t="s">
        <v>77</v>
      </c>
      <c r="F46" t="s">
        <v>64</v>
      </c>
      <c r="G46" t="s">
        <v>78</v>
      </c>
      <c r="H46">
        <v>49</v>
      </c>
      <c r="I46" t="s">
        <v>184</v>
      </c>
      <c r="J46" t="s">
        <v>111</v>
      </c>
    </row>
    <row r="47" spans="1:10">
      <c r="A47">
        <v>972405</v>
      </c>
      <c r="B47" t="s">
        <v>226</v>
      </c>
      <c r="C47" t="s">
        <v>229</v>
      </c>
      <c r="D47" t="s">
        <v>230</v>
      </c>
      <c r="E47" t="s">
        <v>230</v>
      </c>
      <c r="F47" t="s">
        <v>64</v>
      </c>
      <c r="G47" t="s">
        <v>78</v>
      </c>
      <c r="H47">
        <v>49</v>
      </c>
      <c r="I47" t="s">
        <v>184</v>
      </c>
      <c r="J47" t="s">
        <v>231</v>
      </c>
    </row>
    <row r="48" spans="1:10">
      <c r="A48">
        <v>978931</v>
      </c>
      <c r="B48" t="s">
        <v>107</v>
      </c>
      <c r="C48" t="s">
        <v>232</v>
      </c>
      <c r="D48" t="s">
        <v>230</v>
      </c>
      <c r="E48" t="s">
        <v>230</v>
      </c>
      <c r="F48" t="s">
        <v>64</v>
      </c>
      <c r="G48" t="s">
        <v>78</v>
      </c>
      <c r="H48">
        <v>49</v>
      </c>
      <c r="I48" t="s">
        <v>184</v>
      </c>
      <c r="J48" t="s">
        <v>233</v>
      </c>
    </row>
    <row r="49" spans="1:10">
      <c r="A49">
        <v>951395</v>
      </c>
      <c r="B49" t="s">
        <v>103</v>
      </c>
      <c r="C49" t="s">
        <v>234</v>
      </c>
      <c r="D49" t="s">
        <v>230</v>
      </c>
      <c r="E49" t="s">
        <v>230</v>
      </c>
      <c r="F49" t="s">
        <v>64</v>
      </c>
      <c r="G49" t="s">
        <v>78</v>
      </c>
      <c r="H49">
        <v>49</v>
      </c>
      <c r="I49" t="s">
        <v>184</v>
      </c>
      <c r="J49" t="s">
        <v>235</v>
      </c>
    </row>
    <row r="50" spans="1:10">
      <c r="A50">
        <v>51765</v>
      </c>
      <c r="B50" t="s">
        <v>236</v>
      </c>
      <c r="C50" t="s">
        <v>237</v>
      </c>
      <c r="D50" t="s">
        <v>238</v>
      </c>
      <c r="E50" t="s">
        <v>100</v>
      </c>
      <c r="F50" t="s">
        <v>64</v>
      </c>
      <c r="G50" t="s">
        <v>196</v>
      </c>
      <c r="H50">
        <v>49</v>
      </c>
      <c r="I50" t="s">
        <v>184</v>
      </c>
      <c r="J50" t="s">
        <v>197</v>
      </c>
    </row>
    <row r="51" spans="1:10">
      <c r="A51">
        <v>149155</v>
      </c>
      <c r="B51" t="s">
        <v>239</v>
      </c>
      <c r="C51" t="s">
        <v>240</v>
      </c>
      <c r="D51" t="s">
        <v>241</v>
      </c>
      <c r="E51" t="s">
        <v>242</v>
      </c>
      <c r="F51" t="s">
        <v>64</v>
      </c>
      <c r="G51" t="s">
        <v>243</v>
      </c>
      <c r="H51">
        <v>49</v>
      </c>
      <c r="I51" t="s">
        <v>184</v>
      </c>
      <c r="J51" t="s">
        <v>244</v>
      </c>
    </row>
    <row r="52" spans="1:10">
      <c r="A52">
        <v>116824</v>
      </c>
      <c r="B52" t="s">
        <v>245</v>
      </c>
      <c r="C52" t="s">
        <v>246</v>
      </c>
      <c r="D52" t="s">
        <v>247</v>
      </c>
      <c r="E52" t="s">
        <v>247</v>
      </c>
      <c r="F52" t="s">
        <v>64</v>
      </c>
      <c r="G52" t="s">
        <v>248</v>
      </c>
      <c r="H52">
        <v>49</v>
      </c>
      <c r="I52" t="s">
        <v>184</v>
      </c>
      <c r="J52" t="s">
        <v>249</v>
      </c>
    </row>
    <row r="53" spans="1:10">
      <c r="A53">
        <v>117716</v>
      </c>
      <c r="B53" t="s">
        <v>250</v>
      </c>
      <c r="C53" t="s">
        <v>251</v>
      </c>
      <c r="D53" t="s">
        <v>247</v>
      </c>
      <c r="E53" t="s">
        <v>247</v>
      </c>
      <c r="F53" t="s">
        <v>64</v>
      </c>
      <c r="G53" t="s">
        <v>248</v>
      </c>
      <c r="H53">
        <v>49</v>
      </c>
      <c r="I53" t="s">
        <v>184</v>
      </c>
      <c r="J53" t="s">
        <v>249</v>
      </c>
    </row>
    <row r="54" spans="1:10">
      <c r="A54">
        <v>119345</v>
      </c>
      <c r="B54" t="s">
        <v>252</v>
      </c>
      <c r="C54" t="s">
        <v>253</v>
      </c>
      <c r="D54" t="s">
        <v>247</v>
      </c>
      <c r="E54" t="s">
        <v>247</v>
      </c>
      <c r="F54" t="s">
        <v>64</v>
      </c>
      <c r="G54" t="s">
        <v>248</v>
      </c>
      <c r="H54">
        <v>49</v>
      </c>
      <c r="I54" t="s">
        <v>184</v>
      </c>
      <c r="J54" t="s">
        <v>249</v>
      </c>
    </row>
    <row r="55" spans="1:10">
      <c r="A55">
        <v>122350</v>
      </c>
      <c r="B55" t="s">
        <v>254</v>
      </c>
      <c r="C55" t="s">
        <v>255</v>
      </c>
      <c r="D55" t="s">
        <v>247</v>
      </c>
      <c r="E55" t="s">
        <v>247</v>
      </c>
      <c r="F55" t="s">
        <v>64</v>
      </c>
      <c r="G55" t="s">
        <v>248</v>
      </c>
      <c r="H55">
        <v>49</v>
      </c>
      <c r="I55" t="s">
        <v>184</v>
      </c>
      <c r="J55" t="s">
        <v>249</v>
      </c>
    </row>
    <row r="56" spans="1:10">
      <c r="A56">
        <v>82766</v>
      </c>
      <c r="B56" t="s">
        <v>256</v>
      </c>
      <c r="C56" t="s">
        <v>257</v>
      </c>
      <c r="D56" t="s">
        <v>258</v>
      </c>
      <c r="E56" t="s">
        <v>259</v>
      </c>
      <c r="F56" t="s">
        <v>64</v>
      </c>
      <c r="G56" t="s">
        <v>260</v>
      </c>
      <c r="H56">
        <v>49</v>
      </c>
      <c r="I56" t="s">
        <v>184</v>
      </c>
      <c r="J56" t="s">
        <v>261</v>
      </c>
    </row>
    <row r="57" spans="1:10">
      <c r="A57">
        <v>100974</v>
      </c>
      <c r="B57" t="s">
        <v>262</v>
      </c>
      <c r="C57" t="s">
        <v>263</v>
      </c>
      <c r="D57" t="s">
        <v>264</v>
      </c>
      <c r="E57" t="s">
        <v>265</v>
      </c>
      <c r="F57" t="s">
        <v>64</v>
      </c>
      <c r="G57" t="s">
        <v>266</v>
      </c>
      <c r="H57">
        <v>49</v>
      </c>
      <c r="I57" t="s">
        <v>184</v>
      </c>
      <c r="J57" t="s">
        <v>267</v>
      </c>
    </row>
    <row r="58" spans="1:10">
      <c r="A58">
        <v>103776</v>
      </c>
      <c r="B58" t="s">
        <v>268</v>
      </c>
      <c r="C58" t="s">
        <v>269</v>
      </c>
      <c r="D58" t="s">
        <v>264</v>
      </c>
      <c r="E58" t="s">
        <v>265</v>
      </c>
      <c r="F58" t="s">
        <v>64</v>
      </c>
      <c r="G58" t="s">
        <v>266</v>
      </c>
      <c r="H58">
        <v>49</v>
      </c>
      <c r="I58" t="s">
        <v>184</v>
      </c>
      <c r="J58" t="s">
        <v>267</v>
      </c>
    </row>
    <row r="59" spans="1:10">
      <c r="A59">
        <v>104660</v>
      </c>
      <c r="B59" t="s">
        <v>270</v>
      </c>
      <c r="C59" t="s">
        <v>271</v>
      </c>
      <c r="D59" t="s">
        <v>264</v>
      </c>
      <c r="E59" t="s">
        <v>265</v>
      </c>
      <c r="F59" t="s">
        <v>64</v>
      </c>
      <c r="G59" t="s">
        <v>266</v>
      </c>
      <c r="H59">
        <v>49</v>
      </c>
      <c r="I59" t="s">
        <v>184</v>
      </c>
      <c r="J59" t="s">
        <v>267</v>
      </c>
    </row>
    <row r="60" spans="1:10">
      <c r="A60">
        <v>104727</v>
      </c>
      <c r="B60" t="s">
        <v>272</v>
      </c>
      <c r="C60" t="s">
        <v>273</v>
      </c>
      <c r="D60" t="s">
        <v>264</v>
      </c>
      <c r="E60" t="s">
        <v>265</v>
      </c>
      <c r="F60" t="s">
        <v>64</v>
      </c>
      <c r="G60" t="s">
        <v>266</v>
      </c>
      <c r="H60">
        <v>49</v>
      </c>
      <c r="I60" t="s">
        <v>184</v>
      </c>
      <c r="J60" t="s">
        <v>267</v>
      </c>
    </row>
    <row r="61" spans="1:10">
      <c r="A61">
        <v>99336</v>
      </c>
      <c r="B61" t="s">
        <v>274</v>
      </c>
      <c r="C61" t="s">
        <v>275</v>
      </c>
      <c r="D61" t="s">
        <v>264</v>
      </c>
      <c r="E61" t="s">
        <v>265</v>
      </c>
      <c r="F61" t="s">
        <v>64</v>
      </c>
      <c r="G61" t="s">
        <v>266</v>
      </c>
      <c r="H61">
        <v>49</v>
      </c>
      <c r="I61" t="s">
        <v>184</v>
      </c>
      <c r="J61" t="s">
        <v>267</v>
      </c>
    </row>
    <row r="62" spans="1:10">
      <c r="A62">
        <v>813556</v>
      </c>
      <c r="B62" t="s">
        <v>276</v>
      </c>
      <c r="C62" t="s">
        <v>277</v>
      </c>
      <c r="D62" t="s">
        <v>278</v>
      </c>
      <c r="E62" t="s">
        <v>279</v>
      </c>
      <c r="F62" t="s">
        <v>64</v>
      </c>
      <c r="G62" t="s">
        <v>115</v>
      </c>
      <c r="H62">
        <v>49</v>
      </c>
      <c r="I62" t="s">
        <v>184</v>
      </c>
      <c r="J62" t="s">
        <v>280</v>
      </c>
    </row>
    <row r="63" spans="1:10">
      <c r="A63">
        <v>859800</v>
      </c>
      <c r="B63" t="s">
        <v>281</v>
      </c>
      <c r="C63" t="s">
        <v>282</v>
      </c>
      <c r="D63" t="s">
        <v>283</v>
      </c>
      <c r="E63" t="s">
        <v>284</v>
      </c>
      <c r="F63" t="s">
        <v>64</v>
      </c>
      <c r="G63" t="s">
        <v>115</v>
      </c>
      <c r="H63">
        <v>49</v>
      </c>
      <c r="I63" t="s">
        <v>184</v>
      </c>
      <c r="J63" t="s">
        <v>285</v>
      </c>
    </row>
    <row r="64" spans="1:10">
      <c r="A64">
        <v>980993</v>
      </c>
      <c r="B64" t="s">
        <v>112</v>
      </c>
      <c r="C64" t="s">
        <v>286</v>
      </c>
      <c r="D64" t="s">
        <v>287</v>
      </c>
      <c r="E64" t="s">
        <v>287</v>
      </c>
      <c r="F64" t="s">
        <v>64</v>
      </c>
      <c r="G64" t="s">
        <v>115</v>
      </c>
      <c r="H64">
        <v>49</v>
      </c>
      <c r="I64" t="s">
        <v>184</v>
      </c>
      <c r="J64" t="s">
        <v>288</v>
      </c>
    </row>
    <row r="65" spans="1:10">
      <c r="A65">
        <v>59293</v>
      </c>
      <c r="B65" t="s">
        <v>289</v>
      </c>
      <c r="C65" t="s">
        <v>290</v>
      </c>
      <c r="D65" t="s">
        <v>100</v>
      </c>
      <c r="E65" t="s">
        <v>100</v>
      </c>
      <c r="F65" t="s">
        <v>64</v>
      </c>
      <c r="G65" t="s">
        <v>291</v>
      </c>
      <c r="H65">
        <v>49</v>
      </c>
      <c r="I65" t="s">
        <v>184</v>
      </c>
      <c r="J65" t="s">
        <v>292</v>
      </c>
    </row>
    <row r="66" spans="1:10">
      <c r="A66">
        <v>74976</v>
      </c>
      <c r="B66" t="s">
        <v>293</v>
      </c>
      <c r="C66" t="s">
        <v>294</v>
      </c>
      <c r="D66" t="s">
        <v>295</v>
      </c>
      <c r="E66" t="s">
        <v>242</v>
      </c>
      <c r="F66" t="s">
        <v>64</v>
      </c>
      <c r="G66" t="s">
        <v>296</v>
      </c>
      <c r="H66">
        <v>49</v>
      </c>
      <c r="I66" t="s">
        <v>184</v>
      </c>
      <c r="J66" t="s">
        <v>297</v>
      </c>
    </row>
    <row r="67" spans="1:10">
      <c r="A67">
        <v>78560</v>
      </c>
      <c r="B67" t="s">
        <v>163</v>
      </c>
      <c r="C67" t="s">
        <v>298</v>
      </c>
      <c r="D67" t="s">
        <v>295</v>
      </c>
      <c r="E67" t="s">
        <v>242</v>
      </c>
      <c r="F67" t="s">
        <v>64</v>
      </c>
      <c r="G67" t="s">
        <v>296</v>
      </c>
      <c r="H67">
        <v>49</v>
      </c>
      <c r="I67" t="s">
        <v>184</v>
      </c>
      <c r="J67" t="s">
        <v>299</v>
      </c>
    </row>
    <row r="68" spans="1:10">
      <c r="A68">
        <v>88807</v>
      </c>
      <c r="B68" t="s">
        <v>192</v>
      </c>
      <c r="C68" t="s">
        <v>300</v>
      </c>
      <c r="D68" t="s">
        <v>295</v>
      </c>
      <c r="E68" t="s">
        <v>242</v>
      </c>
      <c r="F68" t="s">
        <v>64</v>
      </c>
      <c r="G68" t="s">
        <v>301</v>
      </c>
      <c r="H68">
        <v>49</v>
      </c>
      <c r="I68" t="s">
        <v>184</v>
      </c>
      <c r="J68" t="s">
        <v>302</v>
      </c>
    </row>
    <row r="69" spans="1:10">
      <c r="A69">
        <v>69277</v>
      </c>
      <c r="B69" t="s">
        <v>303</v>
      </c>
      <c r="C69" t="s">
        <v>304</v>
      </c>
      <c r="D69" t="s">
        <v>305</v>
      </c>
      <c r="E69" t="s">
        <v>152</v>
      </c>
      <c r="F69" t="s">
        <v>64</v>
      </c>
      <c r="G69" t="s">
        <v>306</v>
      </c>
      <c r="H69">
        <v>49</v>
      </c>
      <c r="I69" t="s">
        <v>184</v>
      </c>
      <c r="J69" t="s">
        <v>307</v>
      </c>
    </row>
    <row r="70" spans="1:10">
      <c r="A70">
        <v>533584</v>
      </c>
      <c r="B70" t="s">
        <v>308</v>
      </c>
      <c r="C70" t="s">
        <v>309</v>
      </c>
      <c r="D70" t="s">
        <v>310</v>
      </c>
      <c r="E70" t="s">
        <v>310</v>
      </c>
      <c r="F70" t="s">
        <v>64</v>
      </c>
      <c r="G70" t="s">
        <v>88</v>
      </c>
      <c r="H70">
        <v>49</v>
      </c>
      <c r="I70" t="s">
        <v>184</v>
      </c>
      <c r="J70" t="s">
        <v>311</v>
      </c>
    </row>
    <row r="71" spans="1:10">
      <c r="A71">
        <v>909375</v>
      </c>
      <c r="B71" t="s">
        <v>312</v>
      </c>
      <c r="C71" t="s">
        <v>313</v>
      </c>
      <c r="D71" t="s">
        <v>314</v>
      </c>
      <c r="E71" t="s">
        <v>314</v>
      </c>
      <c r="F71" t="s">
        <v>64</v>
      </c>
      <c r="G71" t="s">
        <v>88</v>
      </c>
      <c r="H71">
        <v>49</v>
      </c>
      <c r="I71" t="s">
        <v>184</v>
      </c>
      <c r="J71" t="s">
        <v>315</v>
      </c>
    </row>
    <row r="72" spans="1:10">
      <c r="A72">
        <v>859800</v>
      </c>
      <c r="B72" t="s">
        <v>281</v>
      </c>
      <c r="C72" t="s">
        <v>316</v>
      </c>
      <c r="D72" t="s">
        <v>317</v>
      </c>
      <c r="E72" t="s">
        <v>317</v>
      </c>
      <c r="F72" t="s">
        <v>64</v>
      </c>
      <c r="G72" t="s">
        <v>88</v>
      </c>
      <c r="H72">
        <v>49</v>
      </c>
      <c r="I72" t="s">
        <v>184</v>
      </c>
      <c r="J72" t="s">
        <v>318</v>
      </c>
    </row>
    <row r="73" spans="1:10">
      <c r="A73">
        <v>41003</v>
      </c>
      <c r="B73" t="s">
        <v>319</v>
      </c>
      <c r="C73" t="s">
        <v>320</v>
      </c>
      <c r="D73" t="s">
        <v>321</v>
      </c>
      <c r="E73" t="s">
        <v>321</v>
      </c>
      <c r="F73" t="s">
        <v>64</v>
      </c>
      <c r="G73" t="s">
        <v>88</v>
      </c>
      <c r="H73">
        <v>49</v>
      </c>
      <c r="I73" t="s">
        <v>184</v>
      </c>
      <c r="J73" t="s">
        <v>322</v>
      </c>
    </row>
    <row r="74" spans="1:10">
      <c r="A74">
        <v>993017</v>
      </c>
      <c r="B74" t="s">
        <v>323</v>
      </c>
      <c r="C74" t="s">
        <v>324</v>
      </c>
      <c r="D74" t="s">
        <v>325</v>
      </c>
      <c r="E74" t="s">
        <v>326</v>
      </c>
      <c r="F74" t="s">
        <v>64</v>
      </c>
      <c r="G74" t="s">
        <v>327</v>
      </c>
      <c r="H74">
        <v>49</v>
      </c>
      <c r="I74" t="s">
        <v>184</v>
      </c>
      <c r="J74" t="s">
        <v>328</v>
      </c>
    </row>
    <row r="75" spans="1:10">
      <c r="A75">
        <v>74976</v>
      </c>
      <c r="B75" t="s">
        <v>293</v>
      </c>
      <c r="C75" t="s">
        <v>329</v>
      </c>
      <c r="D75" t="s">
        <v>165</v>
      </c>
      <c r="E75" t="s">
        <v>152</v>
      </c>
      <c r="F75" t="s">
        <v>64</v>
      </c>
      <c r="G75" t="s">
        <v>327</v>
      </c>
      <c r="H75">
        <v>49</v>
      </c>
      <c r="I75" t="s">
        <v>184</v>
      </c>
      <c r="J75" t="s">
        <v>330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8"/>
  <sheetViews>
    <sheetView topLeftCell="A6" workbookViewId="0">
      <selection activeCell="C48" sqref="C48"/>
    </sheetView>
  </sheetViews>
  <sheetFormatPr defaultColWidth="11.42578125" defaultRowHeight="12.75"/>
  <cols>
    <col min="2" max="2" width="12" bestFit="1" customWidth="1"/>
    <col min="4" max="4" width="37.5703125" bestFit="1" customWidth="1"/>
  </cols>
  <sheetData>
    <row r="1" spans="1:11">
      <c r="A1" s="18" t="s">
        <v>331</v>
      </c>
      <c r="B1" s="18" t="s">
        <v>331</v>
      </c>
      <c r="C1" s="18" t="s">
        <v>332</v>
      </c>
      <c r="D1" s="18" t="s">
        <v>333</v>
      </c>
      <c r="E1" s="18" t="s">
        <v>334</v>
      </c>
      <c r="F1" s="18" t="s">
        <v>335</v>
      </c>
      <c r="G1" s="18" t="s">
        <v>336</v>
      </c>
      <c r="H1" s="18" t="s">
        <v>337</v>
      </c>
      <c r="I1" s="18" t="s">
        <v>338</v>
      </c>
      <c r="J1" s="18" t="s">
        <v>339</v>
      </c>
      <c r="K1" s="18" t="s">
        <v>340</v>
      </c>
    </row>
    <row r="2" spans="1:11">
      <c r="A2" s="8">
        <v>129588</v>
      </c>
      <c r="B2" s="8" t="s">
        <v>341</v>
      </c>
      <c r="C2" s="19">
        <v>63885</v>
      </c>
      <c r="D2" s="8" t="s">
        <v>342</v>
      </c>
      <c r="E2" s="8" t="s">
        <v>343</v>
      </c>
      <c r="F2" s="8" t="s">
        <v>344</v>
      </c>
      <c r="G2" s="8" t="s">
        <v>345</v>
      </c>
      <c r="H2" s="20">
        <v>44526</v>
      </c>
      <c r="I2" s="8" t="s">
        <v>346</v>
      </c>
      <c r="J2" s="8" t="s">
        <v>347</v>
      </c>
      <c r="K2" s="8" t="s">
        <v>348</v>
      </c>
    </row>
    <row r="3" spans="1:11">
      <c r="A3" s="8">
        <v>129546</v>
      </c>
      <c r="B3" s="8" t="s">
        <v>349</v>
      </c>
      <c r="C3" s="19">
        <v>60905</v>
      </c>
      <c r="D3" s="8" t="s">
        <v>350</v>
      </c>
      <c r="E3" s="8" t="s">
        <v>343</v>
      </c>
      <c r="F3" s="8" t="s">
        <v>344</v>
      </c>
      <c r="G3" s="8" t="s">
        <v>345</v>
      </c>
      <c r="H3" s="20">
        <v>44526</v>
      </c>
      <c r="I3" s="8" t="s">
        <v>351</v>
      </c>
      <c r="J3" s="8" t="s">
        <v>347</v>
      </c>
      <c r="K3" s="8" t="s">
        <v>348</v>
      </c>
    </row>
    <row r="4" spans="1:11">
      <c r="A4" s="8">
        <v>128645</v>
      </c>
      <c r="B4" s="8" t="s">
        <v>352</v>
      </c>
      <c r="C4" s="19">
        <v>102152</v>
      </c>
      <c r="D4" s="8" t="s">
        <v>353</v>
      </c>
      <c r="E4" s="8" t="s">
        <v>343</v>
      </c>
      <c r="F4" s="8" t="s">
        <v>344</v>
      </c>
      <c r="G4" s="8" t="s">
        <v>345</v>
      </c>
      <c r="H4" s="20">
        <v>44523</v>
      </c>
      <c r="I4" s="8" t="s">
        <v>354</v>
      </c>
      <c r="J4" s="8" t="s">
        <v>347</v>
      </c>
      <c r="K4" s="8" t="s">
        <v>348</v>
      </c>
    </row>
    <row r="5" spans="1:11">
      <c r="A5" s="8">
        <v>127905</v>
      </c>
      <c r="B5" s="8" t="s">
        <v>355</v>
      </c>
      <c r="C5" s="19">
        <v>511081</v>
      </c>
      <c r="D5" s="8" t="s">
        <v>356</v>
      </c>
      <c r="E5" s="8" t="s">
        <v>343</v>
      </c>
      <c r="F5" s="8" t="s">
        <v>344</v>
      </c>
      <c r="G5" s="8" t="s">
        <v>345</v>
      </c>
      <c r="H5" s="20">
        <v>44521</v>
      </c>
      <c r="I5" s="8" t="s">
        <v>357</v>
      </c>
      <c r="J5" s="8" t="s">
        <v>347</v>
      </c>
      <c r="K5" s="8" t="s">
        <v>348</v>
      </c>
    </row>
    <row r="6" spans="1:11">
      <c r="A6" s="8">
        <v>124802</v>
      </c>
      <c r="B6" s="8" t="s">
        <v>358</v>
      </c>
      <c r="C6" s="19">
        <v>82300</v>
      </c>
      <c r="D6" s="8" t="s">
        <v>359</v>
      </c>
      <c r="E6" s="8" t="s">
        <v>343</v>
      </c>
      <c r="F6" s="8" t="s">
        <v>344</v>
      </c>
      <c r="G6" s="8" t="s">
        <v>345</v>
      </c>
      <c r="H6" s="20">
        <v>44509</v>
      </c>
      <c r="I6" s="8" t="s">
        <v>360</v>
      </c>
      <c r="J6" s="8" t="s">
        <v>347</v>
      </c>
      <c r="K6" s="8" t="s">
        <v>348</v>
      </c>
    </row>
    <row r="7" spans="1:11">
      <c r="A7" s="8">
        <v>125355</v>
      </c>
      <c r="B7" s="8" t="s">
        <v>361</v>
      </c>
      <c r="C7" s="19">
        <v>352174</v>
      </c>
      <c r="D7" s="8" t="s">
        <v>362</v>
      </c>
      <c r="E7" s="8" t="s">
        <v>343</v>
      </c>
      <c r="F7" s="8" t="s">
        <v>344</v>
      </c>
      <c r="G7" s="8" t="s">
        <v>345</v>
      </c>
      <c r="H7" s="20">
        <v>44511</v>
      </c>
      <c r="I7" s="8" t="s">
        <v>363</v>
      </c>
      <c r="J7" s="8" t="s">
        <v>347</v>
      </c>
      <c r="K7" s="8" t="s">
        <v>348</v>
      </c>
    </row>
    <row r="8" spans="1:11">
      <c r="A8" s="8">
        <v>126249</v>
      </c>
      <c r="B8" s="8" t="s">
        <v>364</v>
      </c>
      <c r="C8" s="19">
        <v>126385</v>
      </c>
      <c r="D8" s="8" t="s">
        <v>365</v>
      </c>
      <c r="E8" s="8" t="s">
        <v>343</v>
      </c>
      <c r="F8" s="8" t="s">
        <v>344</v>
      </c>
      <c r="G8" s="8" t="s">
        <v>345</v>
      </c>
      <c r="H8" s="20">
        <v>44515</v>
      </c>
      <c r="I8" s="8" t="s">
        <v>366</v>
      </c>
      <c r="J8" s="8" t="s">
        <v>347</v>
      </c>
      <c r="K8" s="8" t="s">
        <v>348</v>
      </c>
    </row>
    <row r="9" spans="1:11">
      <c r="A9" s="8">
        <v>126670</v>
      </c>
      <c r="B9" s="8" t="s">
        <v>367</v>
      </c>
      <c r="C9" s="19">
        <v>296805</v>
      </c>
      <c r="D9" s="8" t="s">
        <v>368</v>
      </c>
      <c r="E9" s="8" t="s">
        <v>343</v>
      </c>
      <c r="F9" s="8" t="s">
        <v>344</v>
      </c>
      <c r="G9" s="8" t="s">
        <v>345</v>
      </c>
      <c r="H9" s="20">
        <v>44516</v>
      </c>
      <c r="I9" s="8" t="s">
        <v>369</v>
      </c>
      <c r="J9" s="8" t="s">
        <v>347</v>
      </c>
      <c r="K9" s="8" t="s">
        <v>348</v>
      </c>
    </row>
    <row r="10" spans="1:11">
      <c r="A10" s="8">
        <v>126844</v>
      </c>
      <c r="B10" s="8" t="s">
        <v>370</v>
      </c>
      <c r="C10" s="19">
        <v>126773</v>
      </c>
      <c r="D10" s="8" t="s">
        <v>371</v>
      </c>
      <c r="E10" s="8" t="s">
        <v>343</v>
      </c>
      <c r="F10" s="8" t="s">
        <v>344</v>
      </c>
      <c r="G10" s="8" t="s">
        <v>345</v>
      </c>
      <c r="H10" s="20">
        <v>44517</v>
      </c>
      <c r="I10" s="8" t="s">
        <v>372</v>
      </c>
      <c r="J10" s="8" t="s">
        <v>347</v>
      </c>
      <c r="K10" s="8" t="s">
        <v>348</v>
      </c>
    </row>
    <row r="11" spans="1:11">
      <c r="A11" s="8">
        <v>127650</v>
      </c>
      <c r="B11" s="8" t="s">
        <v>373</v>
      </c>
      <c r="C11" s="19">
        <v>385787</v>
      </c>
      <c r="D11" s="8" t="s">
        <v>374</v>
      </c>
      <c r="E11" s="8" t="s">
        <v>343</v>
      </c>
      <c r="F11" s="8" t="s">
        <v>344</v>
      </c>
      <c r="G11" s="8" t="s">
        <v>345</v>
      </c>
      <c r="H11" s="20">
        <v>44519</v>
      </c>
      <c r="I11" s="8" t="s">
        <v>375</v>
      </c>
      <c r="J11" s="8" t="s">
        <v>347</v>
      </c>
      <c r="K11" s="8" t="s">
        <v>348</v>
      </c>
    </row>
    <row r="12" spans="1:11">
      <c r="A12" s="8">
        <v>131798</v>
      </c>
      <c r="B12" s="8" t="s">
        <v>376</v>
      </c>
      <c r="C12" s="19">
        <v>489778</v>
      </c>
      <c r="D12" s="8" t="s">
        <v>377</v>
      </c>
      <c r="E12" s="8" t="s">
        <v>343</v>
      </c>
      <c r="F12" s="8" t="s">
        <v>378</v>
      </c>
      <c r="G12" s="8" t="s">
        <v>345</v>
      </c>
      <c r="H12" s="20">
        <v>44534</v>
      </c>
      <c r="I12" s="8" t="s">
        <v>379</v>
      </c>
      <c r="J12" s="8" t="s">
        <v>380</v>
      </c>
      <c r="K12" s="8" t="s">
        <v>348</v>
      </c>
    </row>
    <row r="13" spans="1:11">
      <c r="A13" s="8">
        <v>132769</v>
      </c>
      <c r="B13" s="8" t="s">
        <v>381</v>
      </c>
      <c r="C13" s="19">
        <v>59700</v>
      </c>
      <c r="D13" s="8" t="s">
        <v>382</v>
      </c>
      <c r="E13" s="8" t="s">
        <v>343</v>
      </c>
      <c r="F13" s="8" t="s">
        <v>378</v>
      </c>
      <c r="G13" s="8" t="s">
        <v>345</v>
      </c>
      <c r="H13" s="20">
        <v>44538</v>
      </c>
      <c r="I13" s="8" t="s">
        <v>383</v>
      </c>
      <c r="J13" s="8" t="s">
        <v>380</v>
      </c>
      <c r="K13" s="8" t="s">
        <v>348</v>
      </c>
    </row>
    <row r="14" spans="1:11">
      <c r="A14" s="8">
        <v>135921</v>
      </c>
      <c r="B14" s="8" t="s">
        <v>384</v>
      </c>
      <c r="C14" s="19">
        <v>132785</v>
      </c>
      <c r="D14" s="8" t="s">
        <v>385</v>
      </c>
      <c r="E14" s="8" t="s">
        <v>343</v>
      </c>
      <c r="F14" s="8" t="s">
        <v>378</v>
      </c>
      <c r="G14" s="8" t="s">
        <v>345</v>
      </c>
      <c r="H14" s="20">
        <v>44549</v>
      </c>
      <c r="I14" s="8" t="s">
        <v>386</v>
      </c>
      <c r="J14" s="8" t="s">
        <v>380</v>
      </c>
      <c r="K14" s="8" t="s">
        <v>348</v>
      </c>
    </row>
    <row r="15" spans="1:11">
      <c r="A15" s="8">
        <v>135954</v>
      </c>
      <c r="B15" s="8" t="s">
        <v>387</v>
      </c>
      <c r="C15" s="19">
        <v>162100</v>
      </c>
      <c r="D15" s="8" t="s">
        <v>388</v>
      </c>
      <c r="E15" s="8" t="s">
        <v>343</v>
      </c>
      <c r="F15" s="8" t="s">
        <v>378</v>
      </c>
      <c r="G15" s="8" t="s">
        <v>345</v>
      </c>
      <c r="H15" s="20">
        <v>44549</v>
      </c>
      <c r="I15" s="8" t="s">
        <v>389</v>
      </c>
      <c r="J15" s="8" t="s">
        <v>380</v>
      </c>
      <c r="K15" s="8" t="s">
        <v>348</v>
      </c>
    </row>
    <row r="16" spans="1:11">
      <c r="A16" s="8">
        <v>137461</v>
      </c>
      <c r="B16" s="8" t="s">
        <v>390</v>
      </c>
      <c r="C16" s="19">
        <v>229791</v>
      </c>
      <c r="D16" s="8" t="s">
        <v>391</v>
      </c>
      <c r="E16" s="8" t="s">
        <v>343</v>
      </c>
      <c r="F16" s="8" t="s">
        <v>378</v>
      </c>
      <c r="G16" s="8" t="s">
        <v>345</v>
      </c>
      <c r="H16" s="20">
        <v>44554</v>
      </c>
      <c r="I16" s="8" t="s">
        <v>392</v>
      </c>
      <c r="J16" s="8" t="s">
        <v>393</v>
      </c>
      <c r="K16" s="8" t="s">
        <v>348</v>
      </c>
    </row>
    <row r="17" spans="1:11">
      <c r="A17" s="8">
        <v>137627</v>
      </c>
      <c r="B17" s="8" t="s">
        <v>394</v>
      </c>
      <c r="C17" s="19">
        <v>880055</v>
      </c>
      <c r="D17" s="8" t="s">
        <v>395</v>
      </c>
      <c r="E17" s="8" t="s">
        <v>343</v>
      </c>
      <c r="F17" s="8" t="s">
        <v>378</v>
      </c>
      <c r="G17" s="8" t="s">
        <v>345</v>
      </c>
      <c r="H17" s="20">
        <v>44557</v>
      </c>
      <c r="I17" s="8" t="s">
        <v>396</v>
      </c>
      <c r="J17" s="8" t="s">
        <v>393</v>
      </c>
      <c r="K17" s="8" t="s">
        <v>348</v>
      </c>
    </row>
    <row r="18" spans="1:11">
      <c r="A18" s="8">
        <v>137826</v>
      </c>
      <c r="B18" s="8" t="s">
        <v>397</v>
      </c>
      <c r="C18" s="19">
        <v>439658</v>
      </c>
      <c r="D18" s="8" t="s">
        <v>398</v>
      </c>
      <c r="E18" s="8" t="s">
        <v>343</v>
      </c>
      <c r="F18" s="8" t="s">
        <v>378</v>
      </c>
      <c r="G18" s="8" t="s">
        <v>345</v>
      </c>
      <c r="H18" s="20">
        <v>44557</v>
      </c>
      <c r="I18" s="8" t="s">
        <v>399</v>
      </c>
      <c r="J18" s="8" t="s">
        <v>393</v>
      </c>
      <c r="K18" s="8" t="s">
        <v>348</v>
      </c>
    </row>
    <row r="19" spans="1:11">
      <c r="A19" s="8">
        <v>139302</v>
      </c>
      <c r="B19" s="8" t="s">
        <v>400</v>
      </c>
      <c r="C19" s="19">
        <v>66721</v>
      </c>
      <c r="D19" s="8" t="s">
        <v>401</v>
      </c>
      <c r="E19" s="8" t="s">
        <v>343</v>
      </c>
      <c r="F19" s="8" t="s">
        <v>402</v>
      </c>
      <c r="G19" s="8" t="s">
        <v>345</v>
      </c>
      <c r="H19" s="20">
        <v>44564</v>
      </c>
      <c r="I19" s="8" t="s">
        <v>403</v>
      </c>
      <c r="J19" s="8" t="s">
        <v>380</v>
      </c>
      <c r="K19" s="8" t="s">
        <v>348</v>
      </c>
    </row>
    <row r="20" spans="1:11">
      <c r="A20" s="8">
        <v>140354</v>
      </c>
      <c r="B20" s="8" t="s">
        <v>404</v>
      </c>
      <c r="C20" s="19">
        <v>40000</v>
      </c>
      <c r="D20" s="8" t="s">
        <v>405</v>
      </c>
      <c r="E20" s="8" t="s">
        <v>343</v>
      </c>
      <c r="F20" s="8" t="s">
        <v>402</v>
      </c>
      <c r="G20" s="8" t="s">
        <v>345</v>
      </c>
      <c r="H20" s="20">
        <v>44568</v>
      </c>
      <c r="I20" s="8" t="s">
        <v>406</v>
      </c>
      <c r="J20" s="8" t="s">
        <v>393</v>
      </c>
      <c r="K20" s="8" t="s">
        <v>348</v>
      </c>
    </row>
    <row r="21" spans="1:11">
      <c r="A21" s="8">
        <v>140393</v>
      </c>
      <c r="B21" s="8" t="s">
        <v>407</v>
      </c>
      <c r="C21" s="19">
        <v>27300</v>
      </c>
      <c r="D21" s="8" t="s">
        <v>405</v>
      </c>
      <c r="E21" s="8" t="s">
        <v>343</v>
      </c>
      <c r="F21" s="8" t="s">
        <v>402</v>
      </c>
      <c r="G21" s="8" t="s">
        <v>345</v>
      </c>
      <c r="H21" s="20">
        <v>44568</v>
      </c>
      <c r="I21" s="8" t="s">
        <v>408</v>
      </c>
      <c r="J21" s="8" t="s">
        <v>393</v>
      </c>
      <c r="K21" s="8" t="s">
        <v>348</v>
      </c>
    </row>
    <row r="22" spans="1:11">
      <c r="A22" s="8">
        <v>140977</v>
      </c>
      <c r="B22" s="8" t="s">
        <v>409</v>
      </c>
      <c r="C22" s="19">
        <v>12300</v>
      </c>
      <c r="D22" s="8" t="s">
        <v>405</v>
      </c>
      <c r="E22" s="8" t="s">
        <v>343</v>
      </c>
      <c r="F22" s="8" t="s">
        <v>402</v>
      </c>
      <c r="G22" s="8" t="s">
        <v>345</v>
      </c>
      <c r="H22" s="20">
        <v>44572</v>
      </c>
      <c r="I22" s="8" t="s">
        <v>410</v>
      </c>
      <c r="J22" s="8" t="s">
        <v>393</v>
      </c>
      <c r="K22" s="8" t="s">
        <v>348</v>
      </c>
    </row>
    <row r="23" spans="1:11">
      <c r="A23" s="8">
        <v>141045</v>
      </c>
      <c r="B23" s="8" t="s">
        <v>411</v>
      </c>
      <c r="C23" s="19">
        <v>1050100</v>
      </c>
      <c r="D23" s="8" t="s">
        <v>405</v>
      </c>
      <c r="E23" s="8" t="s">
        <v>343</v>
      </c>
      <c r="F23" s="8" t="s">
        <v>402</v>
      </c>
      <c r="G23" s="8" t="s">
        <v>345</v>
      </c>
      <c r="H23" s="20">
        <v>44572</v>
      </c>
      <c r="I23" s="8" t="s">
        <v>412</v>
      </c>
      <c r="J23" s="8" t="s">
        <v>393</v>
      </c>
      <c r="K23" s="8" t="s">
        <v>348</v>
      </c>
    </row>
    <row r="24" spans="1:11">
      <c r="A24" s="8">
        <v>141061</v>
      </c>
      <c r="B24" s="8" t="s">
        <v>413</v>
      </c>
      <c r="C24" s="19">
        <v>64700</v>
      </c>
      <c r="D24" s="8" t="s">
        <v>405</v>
      </c>
      <c r="E24" s="8" t="s">
        <v>343</v>
      </c>
      <c r="F24" s="8" t="s">
        <v>402</v>
      </c>
      <c r="G24" s="8" t="s">
        <v>345</v>
      </c>
      <c r="H24" s="20">
        <v>44572</v>
      </c>
      <c r="I24" s="8" t="s">
        <v>414</v>
      </c>
      <c r="J24" s="8" t="s">
        <v>393</v>
      </c>
      <c r="K24" s="8" t="s">
        <v>348</v>
      </c>
    </row>
    <row r="25" spans="1:11">
      <c r="A25" s="8">
        <v>142072</v>
      </c>
      <c r="B25" s="8" t="s">
        <v>415</v>
      </c>
      <c r="C25" s="19">
        <v>79600</v>
      </c>
      <c r="D25" s="8" t="s">
        <v>405</v>
      </c>
      <c r="E25" s="8" t="s">
        <v>343</v>
      </c>
      <c r="F25" s="8" t="s">
        <v>402</v>
      </c>
      <c r="G25" s="8" t="s">
        <v>345</v>
      </c>
      <c r="H25" s="20">
        <v>44575</v>
      </c>
      <c r="I25" s="8" t="s">
        <v>416</v>
      </c>
      <c r="J25" s="8" t="s">
        <v>393</v>
      </c>
      <c r="K25" s="8" t="s">
        <v>348</v>
      </c>
    </row>
    <row r="26" spans="1:11">
      <c r="A26" s="8">
        <v>142289</v>
      </c>
      <c r="B26" s="8" t="s">
        <v>417</v>
      </c>
      <c r="C26" s="19">
        <v>65700</v>
      </c>
      <c r="D26" s="8" t="s">
        <v>418</v>
      </c>
      <c r="E26" s="8" t="s">
        <v>343</v>
      </c>
      <c r="F26" s="8" t="s">
        <v>402</v>
      </c>
      <c r="G26" s="8" t="s">
        <v>345</v>
      </c>
      <c r="H26" s="20">
        <v>44575</v>
      </c>
      <c r="I26" s="8" t="s">
        <v>419</v>
      </c>
      <c r="J26" s="8" t="s">
        <v>380</v>
      </c>
      <c r="K26" s="8" t="s">
        <v>348</v>
      </c>
    </row>
    <row r="27" spans="1:11">
      <c r="A27" s="8">
        <v>145569</v>
      </c>
      <c r="B27" s="8" t="s">
        <v>420</v>
      </c>
      <c r="C27" s="19">
        <v>79126</v>
      </c>
      <c r="D27" s="8" t="s">
        <v>421</v>
      </c>
      <c r="E27" s="8" t="s">
        <v>343</v>
      </c>
      <c r="F27" s="8" t="s">
        <v>422</v>
      </c>
      <c r="G27" s="8" t="s">
        <v>345</v>
      </c>
      <c r="H27" s="20">
        <v>44587</v>
      </c>
      <c r="I27" s="8" t="s">
        <v>423</v>
      </c>
      <c r="J27" s="8" t="s">
        <v>380</v>
      </c>
      <c r="K27" s="8" t="s">
        <v>348</v>
      </c>
    </row>
    <row r="28" spans="1:11">
      <c r="A28" s="8">
        <v>103775</v>
      </c>
      <c r="B28" s="8" t="s">
        <v>424</v>
      </c>
      <c r="C28" s="19">
        <v>59700</v>
      </c>
      <c r="D28" s="8" t="s">
        <v>425</v>
      </c>
      <c r="E28" s="8" t="s">
        <v>343</v>
      </c>
      <c r="F28" s="8" t="s">
        <v>426</v>
      </c>
      <c r="G28" s="8" t="s">
        <v>345</v>
      </c>
      <c r="H28" s="20">
        <v>44434</v>
      </c>
      <c r="I28" s="8" t="s">
        <v>427</v>
      </c>
      <c r="J28" s="8" t="s">
        <v>428</v>
      </c>
      <c r="K28" s="8" t="s">
        <v>348</v>
      </c>
    </row>
    <row r="29" spans="1:11">
      <c r="A29" s="8">
        <v>104007</v>
      </c>
      <c r="B29" s="8" t="s">
        <v>429</v>
      </c>
      <c r="C29" s="19">
        <v>63370</v>
      </c>
      <c r="D29" s="8" t="s">
        <v>430</v>
      </c>
      <c r="E29" s="8" t="s">
        <v>343</v>
      </c>
      <c r="F29" s="8" t="s">
        <v>426</v>
      </c>
      <c r="G29" s="8" t="s">
        <v>345</v>
      </c>
      <c r="H29" s="20">
        <v>44434</v>
      </c>
      <c r="I29" s="8" t="s">
        <v>431</v>
      </c>
      <c r="J29" s="8" t="s">
        <v>380</v>
      </c>
      <c r="K29" s="8" t="s">
        <v>348</v>
      </c>
    </row>
    <row r="30" spans="1:11">
      <c r="A30" s="8">
        <v>104388</v>
      </c>
      <c r="B30" s="8" t="s">
        <v>432</v>
      </c>
      <c r="C30" s="19">
        <v>79149</v>
      </c>
      <c r="D30" s="8" t="s">
        <v>433</v>
      </c>
      <c r="E30" s="8" t="s">
        <v>343</v>
      </c>
      <c r="F30" s="8" t="s">
        <v>426</v>
      </c>
      <c r="G30" s="8" t="s">
        <v>345</v>
      </c>
      <c r="H30" s="20">
        <v>44436</v>
      </c>
      <c r="I30" s="8" t="s">
        <v>434</v>
      </c>
      <c r="J30" s="8" t="s">
        <v>347</v>
      </c>
      <c r="K30" s="8" t="s">
        <v>348</v>
      </c>
    </row>
    <row r="31" spans="1:11">
      <c r="A31" s="8">
        <v>104812</v>
      </c>
      <c r="B31" s="8" t="s">
        <v>435</v>
      </c>
      <c r="C31" s="19">
        <v>343190</v>
      </c>
      <c r="D31" s="8" t="s">
        <v>436</v>
      </c>
      <c r="E31" s="8" t="s">
        <v>343</v>
      </c>
      <c r="F31" s="8" t="s">
        <v>426</v>
      </c>
      <c r="G31" s="8" t="s">
        <v>345</v>
      </c>
      <c r="H31" s="20">
        <v>44438</v>
      </c>
      <c r="I31" s="8" t="s">
        <v>437</v>
      </c>
      <c r="J31" s="8" t="s">
        <v>347</v>
      </c>
      <c r="K31" s="8" t="s">
        <v>348</v>
      </c>
    </row>
    <row r="32" spans="1:11">
      <c r="A32" s="8">
        <v>103713</v>
      </c>
      <c r="B32" s="8" t="s">
        <v>438</v>
      </c>
      <c r="C32" s="19">
        <v>461204</v>
      </c>
      <c r="D32" s="8" t="s">
        <v>439</v>
      </c>
      <c r="E32" s="8" t="s">
        <v>343</v>
      </c>
      <c r="F32" s="8" t="s">
        <v>426</v>
      </c>
      <c r="G32" s="8" t="s">
        <v>440</v>
      </c>
      <c r="H32" s="20">
        <v>44434</v>
      </c>
      <c r="I32" s="8" t="s">
        <v>441</v>
      </c>
      <c r="J32" s="8" t="s">
        <v>347</v>
      </c>
      <c r="K32" s="8" t="s">
        <v>348</v>
      </c>
    </row>
    <row r="33" spans="1:11">
      <c r="A33" s="8">
        <v>104659</v>
      </c>
      <c r="B33" s="8" t="s">
        <v>442</v>
      </c>
      <c r="C33" s="19">
        <v>6871595</v>
      </c>
      <c r="D33" s="8" t="s">
        <v>443</v>
      </c>
      <c r="E33" s="8" t="s">
        <v>343</v>
      </c>
      <c r="F33" s="8" t="s">
        <v>426</v>
      </c>
      <c r="G33" s="8" t="s">
        <v>440</v>
      </c>
      <c r="H33" s="20">
        <v>44437</v>
      </c>
      <c r="I33" s="8" t="s">
        <v>444</v>
      </c>
      <c r="J33" s="8" t="s">
        <v>393</v>
      </c>
      <c r="K33" s="8" t="s">
        <v>348</v>
      </c>
    </row>
    <row r="34" spans="1:11">
      <c r="A34" s="8">
        <v>116510</v>
      </c>
      <c r="B34" s="8" t="s">
        <v>445</v>
      </c>
      <c r="C34" s="19">
        <v>60905</v>
      </c>
      <c r="D34" s="8" t="s">
        <v>425</v>
      </c>
      <c r="E34" s="8" t="s">
        <v>343</v>
      </c>
      <c r="F34" s="8" t="s">
        <v>446</v>
      </c>
      <c r="G34" s="8" t="s">
        <v>345</v>
      </c>
      <c r="H34" s="20">
        <v>44477</v>
      </c>
      <c r="I34" s="8" t="s">
        <v>447</v>
      </c>
      <c r="J34" s="8" t="s">
        <v>428</v>
      </c>
      <c r="K34" s="8" t="s">
        <v>348</v>
      </c>
    </row>
    <row r="35" spans="1:11">
      <c r="A35" s="8">
        <v>116840</v>
      </c>
      <c r="B35" s="8" t="s">
        <v>448</v>
      </c>
      <c r="C35" s="19">
        <v>439401</v>
      </c>
      <c r="D35" s="8" t="s">
        <v>382</v>
      </c>
      <c r="E35" s="8" t="s">
        <v>343</v>
      </c>
      <c r="F35" s="8" t="s">
        <v>446</v>
      </c>
      <c r="G35" s="8" t="s">
        <v>345</v>
      </c>
      <c r="H35" s="20">
        <v>44478</v>
      </c>
      <c r="I35" s="8" t="s">
        <v>449</v>
      </c>
      <c r="J35" s="8" t="s">
        <v>428</v>
      </c>
      <c r="K35" s="8" t="s">
        <v>348</v>
      </c>
    </row>
    <row r="36" spans="1:11">
      <c r="A36" s="8">
        <v>120105</v>
      </c>
      <c r="B36" s="8" t="s">
        <v>450</v>
      </c>
      <c r="C36" s="19">
        <v>60073</v>
      </c>
      <c r="D36" s="8" t="s">
        <v>451</v>
      </c>
      <c r="E36" s="8" t="s">
        <v>343</v>
      </c>
      <c r="F36" s="8" t="s">
        <v>446</v>
      </c>
      <c r="G36" s="8" t="s">
        <v>345</v>
      </c>
      <c r="H36" s="20">
        <v>44491</v>
      </c>
      <c r="I36" s="8" t="s">
        <v>452</v>
      </c>
      <c r="J36" s="8" t="s">
        <v>347</v>
      </c>
      <c r="K36" s="8" t="s">
        <v>348</v>
      </c>
    </row>
    <row r="37" spans="1:11">
      <c r="A37" s="8">
        <v>122349</v>
      </c>
      <c r="B37" s="8" t="s">
        <v>453</v>
      </c>
      <c r="C37" s="19">
        <v>110617</v>
      </c>
      <c r="D37" s="8" t="s">
        <v>454</v>
      </c>
      <c r="E37" s="8" t="s">
        <v>343</v>
      </c>
      <c r="F37" s="8" t="s">
        <v>446</v>
      </c>
      <c r="G37" s="8" t="s">
        <v>345</v>
      </c>
      <c r="H37" s="20">
        <v>44498</v>
      </c>
      <c r="I37" s="8" t="s">
        <v>455</v>
      </c>
      <c r="J37" s="8" t="s">
        <v>428</v>
      </c>
      <c r="K37" s="8" t="s">
        <v>348</v>
      </c>
    </row>
    <row r="38" spans="1:11">
      <c r="A38" s="8">
        <v>122462</v>
      </c>
      <c r="B38" s="8" t="s">
        <v>456</v>
      </c>
      <c r="C38" s="19">
        <v>100900</v>
      </c>
      <c r="D38" s="8" t="s">
        <v>362</v>
      </c>
      <c r="E38" s="8" t="s">
        <v>343</v>
      </c>
      <c r="F38" s="8" t="s">
        <v>446</v>
      </c>
      <c r="G38" s="8" t="s">
        <v>345</v>
      </c>
      <c r="H38" s="20">
        <v>44499</v>
      </c>
      <c r="I38" s="8" t="s">
        <v>457</v>
      </c>
      <c r="J38" s="8" t="s">
        <v>347</v>
      </c>
      <c r="K38" s="8" t="s">
        <v>348</v>
      </c>
    </row>
    <row r="39" spans="1:11">
      <c r="A39" s="8">
        <v>122449</v>
      </c>
      <c r="B39" s="8" t="s">
        <v>458</v>
      </c>
      <c r="C39" s="19">
        <v>43439</v>
      </c>
      <c r="D39" s="8" t="s">
        <v>459</v>
      </c>
      <c r="E39" s="8" t="s">
        <v>343</v>
      </c>
      <c r="F39" s="8" t="s">
        <v>446</v>
      </c>
      <c r="G39" s="8" t="s">
        <v>440</v>
      </c>
      <c r="H39" s="20">
        <v>44499</v>
      </c>
      <c r="I39" s="8" t="s">
        <v>460</v>
      </c>
      <c r="J39" s="8" t="s">
        <v>347</v>
      </c>
      <c r="K39" s="8" t="s">
        <v>348</v>
      </c>
    </row>
    <row r="40" spans="1:11">
      <c r="A40" s="8">
        <v>116823</v>
      </c>
      <c r="B40" s="8" t="s">
        <v>461</v>
      </c>
      <c r="C40" s="19">
        <v>1671959</v>
      </c>
      <c r="D40" s="8" t="s">
        <v>462</v>
      </c>
      <c r="E40" s="8" t="s">
        <v>343</v>
      </c>
      <c r="F40" s="8" t="s">
        <v>463</v>
      </c>
      <c r="G40" s="8" t="s">
        <v>345</v>
      </c>
      <c r="H40" s="20">
        <v>44478</v>
      </c>
      <c r="I40" s="8" t="s">
        <v>464</v>
      </c>
      <c r="J40" s="8" t="s">
        <v>347</v>
      </c>
      <c r="K40" s="8" t="s">
        <v>348</v>
      </c>
    </row>
    <row r="41" spans="1:11">
      <c r="A41" s="8">
        <v>117715</v>
      </c>
      <c r="B41" s="8" t="s">
        <v>465</v>
      </c>
      <c r="C41" s="19">
        <v>2081632</v>
      </c>
      <c r="D41" s="8" t="s">
        <v>466</v>
      </c>
      <c r="E41" s="8" t="s">
        <v>343</v>
      </c>
      <c r="F41" s="8" t="s">
        <v>463</v>
      </c>
      <c r="G41" s="8" t="s">
        <v>345</v>
      </c>
      <c r="H41" s="20">
        <v>44481</v>
      </c>
      <c r="I41" s="8" t="s">
        <v>467</v>
      </c>
      <c r="J41" s="8" t="s">
        <v>347</v>
      </c>
      <c r="K41" s="8" t="s">
        <v>348</v>
      </c>
    </row>
    <row r="42" spans="1:11">
      <c r="A42" s="8">
        <v>130298</v>
      </c>
      <c r="B42" s="8" t="s">
        <v>468</v>
      </c>
      <c r="C42" s="19">
        <v>10368</v>
      </c>
      <c r="D42" s="8" t="s">
        <v>469</v>
      </c>
      <c r="E42" s="8" t="s">
        <v>343</v>
      </c>
      <c r="F42" s="8" t="s">
        <v>344</v>
      </c>
      <c r="G42" s="8" t="s">
        <v>440</v>
      </c>
      <c r="H42" s="20">
        <v>44529</v>
      </c>
      <c r="I42" s="8" t="s">
        <v>470</v>
      </c>
      <c r="J42" s="8" t="s">
        <v>380</v>
      </c>
      <c r="K42" s="8" t="s">
        <v>348</v>
      </c>
    </row>
    <row r="43" spans="1:11">
      <c r="A43" s="8">
        <v>132797</v>
      </c>
      <c r="B43" s="8" t="s">
        <v>471</v>
      </c>
      <c r="C43" s="19">
        <v>59565</v>
      </c>
      <c r="D43" s="8" t="s">
        <v>472</v>
      </c>
      <c r="E43" s="8" t="s">
        <v>343</v>
      </c>
      <c r="F43" s="8" t="s">
        <v>378</v>
      </c>
      <c r="G43" s="8" t="s">
        <v>440</v>
      </c>
      <c r="H43" s="20">
        <v>44538</v>
      </c>
      <c r="I43" s="8" t="s">
        <v>473</v>
      </c>
      <c r="J43" s="8" t="s">
        <v>380</v>
      </c>
      <c r="K43" s="8" t="s">
        <v>348</v>
      </c>
    </row>
    <row r="44" spans="1:11">
      <c r="A44" s="8">
        <v>143997</v>
      </c>
      <c r="B44" s="8" t="s">
        <v>474</v>
      </c>
      <c r="C44" s="19">
        <v>628</v>
      </c>
      <c r="D44" s="8" t="s">
        <v>475</v>
      </c>
      <c r="E44" s="8" t="s">
        <v>343</v>
      </c>
      <c r="F44" s="8" t="s">
        <v>476</v>
      </c>
      <c r="G44" s="8" t="s">
        <v>440</v>
      </c>
      <c r="H44" s="20">
        <v>44581</v>
      </c>
      <c r="I44" s="8" t="s">
        <v>477</v>
      </c>
      <c r="J44" s="8" t="s">
        <v>393</v>
      </c>
      <c r="K44" s="8" t="s">
        <v>348</v>
      </c>
    </row>
    <row r="45" spans="1:11">
      <c r="A45" s="8">
        <v>88013</v>
      </c>
      <c r="B45" s="8" t="s">
        <v>478</v>
      </c>
      <c r="C45" s="19">
        <v>10600</v>
      </c>
      <c r="D45" s="8" t="s">
        <v>368</v>
      </c>
      <c r="E45" s="8" t="s">
        <v>343</v>
      </c>
      <c r="F45" s="8" t="s">
        <v>479</v>
      </c>
      <c r="G45" s="8" t="s">
        <v>345</v>
      </c>
      <c r="H45" s="20">
        <v>44380</v>
      </c>
      <c r="I45" s="8" t="s">
        <v>480</v>
      </c>
      <c r="J45" s="8" t="s">
        <v>347</v>
      </c>
      <c r="K45" s="8" t="s">
        <v>348</v>
      </c>
    </row>
    <row r="46" spans="1:11">
      <c r="A46" s="8">
        <v>94356</v>
      </c>
      <c r="B46" s="8" t="s">
        <v>481</v>
      </c>
      <c r="C46" s="19">
        <v>34597</v>
      </c>
      <c r="D46" s="8" t="s">
        <v>482</v>
      </c>
      <c r="E46" s="8" t="s">
        <v>343</v>
      </c>
      <c r="F46" s="8" t="s">
        <v>479</v>
      </c>
      <c r="G46" s="8" t="s">
        <v>440</v>
      </c>
      <c r="H46" s="20">
        <v>44402</v>
      </c>
      <c r="I46" s="8" t="s">
        <v>483</v>
      </c>
      <c r="J46" s="8" t="s">
        <v>347</v>
      </c>
      <c r="K46" s="8" t="s">
        <v>348</v>
      </c>
    </row>
    <row r="47" spans="1:11">
      <c r="A47" s="8">
        <v>140742</v>
      </c>
      <c r="B47" s="8" t="s">
        <v>484</v>
      </c>
      <c r="C47" s="19">
        <v>68058</v>
      </c>
    </row>
    <row r="48" spans="1:11">
      <c r="C48" s="39">
        <f>SUM(C2:C47)</f>
        <v>18618611</v>
      </c>
    </row>
  </sheetData>
  <autoFilter ref="A1:K46" xr:uid="{00000000-0009-0000-0000-000003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1"/>
  <sheetViews>
    <sheetView workbookViewId="0">
      <selection activeCell="B11" sqref="B11"/>
    </sheetView>
  </sheetViews>
  <sheetFormatPr defaultColWidth="11.42578125" defaultRowHeight="12.75"/>
  <sheetData>
    <row r="1" spans="1:11">
      <c r="A1" s="18" t="s">
        <v>331</v>
      </c>
      <c r="B1" s="18" t="s">
        <v>331</v>
      </c>
      <c r="C1" s="18" t="s">
        <v>332</v>
      </c>
      <c r="D1" s="18" t="s">
        <v>333</v>
      </c>
      <c r="E1" s="18" t="s">
        <v>334</v>
      </c>
      <c r="F1" s="18" t="s">
        <v>335</v>
      </c>
      <c r="G1" s="18" t="s">
        <v>336</v>
      </c>
      <c r="H1" s="18" t="s">
        <v>337</v>
      </c>
      <c r="I1" s="18" t="s">
        <v>338</v>
      </c>
      <c r="J1" s="18" t="s">
        <v>339</v>
      </c>
      <c r="K1" s="18" t="s">
        <v>340</v>
      </c>
    </row>
    <row r="2" spans="1:11">
      <c r="A2" s="8">
        <v>27837</v>
      </c>
      <c r="B2" s="8" t="s">
        <v>485</v>
      </c>
      <c r="C2" s="19">
        <v>53500</v>
      </c>
      <c r="D2" s="8" t="s">
        <v>486</v>
      </c>
      <c r="E2" s="8" t="s">
        <v>343</v>
      </c>
      <c r="F2" s="8" t="s">
        <v>487</v>
      </c>
      <c r="G2" s="8" t="s">
        <v>345</v>
      </c>
      <c r="H2" s="20">
        <v>44166</v>
      </c>
      <c r="I2" s="8" t="s">
        <v>488</v>
      </c>
      <c r="J2" s="8" t="s">
        <v>489</v>
      </c>
      <c r="K2" s="8" t="s">
        <v>490</v>
      </c>
    </row>
    <row r="3" spans="1:11">
      <c r="A3" s="8">
        <v>104659</v>
      </c>
      <c r="B3" s="8" t="s">
        <v>442</v>
      </c>
      <c r="C3" s="19">
        <v>463932</v>
      </c>
      <c r="D3" s="8" t="s">
        <v>491</v>
      </c>
      <c r="E3" s="8" t="s">
        <v>343</v>
      </c>
      <c r="F3" s="8" t="s">
        <v>426</v>
      </c>
      <c r="G3" s="8" t="s">
        <v>345</v>
      </c>
      <c r="H3" s="20">
        <v>44437</v>
      </c>
      <c r="I3" s="8" t="s">
        <v>492</v>
      </c>
      <c r="J3" s="8" t="s">
        <v>493</v>
      </c>
      <c r="K3" s="8" t="s">
        <v>348</v>
      </c>
    </row>
    <row r="4" spans="1:11">
      <c r="A4" s="8">
        <v>99335</v>
      </c>
      <c r="B4" s="8" t="s">
        <v>494</v>
      </c>
      <c r="C4" s="19">
        <v>508800</v>
      </c>
      <c r="D4" s="8" t="s">
        <v>495</v>
      </c>
      <c r="E4" s="8" t="s">
        <v>343</v>
      </c>
      <c r="F4" s="8" t="s">
        <v>426</v>
      </c>
      <c r="G4" s="8" t="s">
        <v>345</v>
      </c>
      <c r="H4" s="20">
        <v>44419</v>
      </c>
      <c r="I4" s="8" t="s">
        <v>496</v>
      </c>
      <c r="J4" s="8" t="s">
        <v>493</v>
      </c>
      <c r="K4" s="8" t="s">
        <v>348</v>
      </c>
    </row>
    <row r="5" spans="1:11">
      <c r="A5" s="8">
        <v>114069</v>
      </c>
      <c r="B5" s="8" t="s">
        <v>497</v>
      </c>
      <c r="C5" s="19">
        <v>315300</v>
      </c>
      <c r="D5" s="8" t="s">
        <v>498</v>
      </c>
      <c r="E5" s="8" t="s">
        <v>343</v>
      </c>
      <c r="F5" s="8" t="s">
        <v>499</v>
      </c>
      <c r="G5" s="8" t="s">
        <v>345</v>
      </c>
      <c r="H5" s="20">
        <v>44469</v>
      </c>
      <c r="I5" s="8" t="s">
        <v>500</v>
      </c>
      <c r="J5" s="8" t="s">
        <v>489</v>
      </c>
      <c r="K5" s="8" t="s">
        <v>348</v>
      </c>
    </row>
    <row r="6" spans="1:11">
      <c r="A6" s="8">
        <v>116823</v>
      </c>
      <c r="B6" s="8" t="s">
        <v>461</v>
      </c>
      <c r="C6" s="19">
        <v>1376700</v>
      </c>
      <c r="D6" s="8" t="s">
        <v>501</v>
      </c>
      <c r="E6" s="8" t="s">
        <v>343</v>
      </c>
      <c r="F6" s="8" t="s">
        <v>463</v>
      </c>
      <c r="G6" s="8" t="s">
        <v>345</v>
      </c>
      <c r="H6" s="20">
        <v>44478</v>
      </c>
      <c r="I6" s="8" t="s">
        <v>464</v>
      </c>
      <c r="J6" s="8" t="s">
        <v>489</v>
      </c>
      <c r="K6" s="8" t="s">
        <v>348</v>
      </c>
    </row>
    <row r="7" spans="1:11">
      <c r="A7" s="8">
        <v>17203</v>
      </c>
      <c r="B7" s="8" t="s">
        <v>502</v>
      </c>
      <c r="C7" s="19">
        <v>252500</v>
      </c>
      <c r="D7" s="8" t="s">
        <v>503</v>
      </c>
      <c r="E7" s="8" t="s">
        <v>343</v>
      </c>
      <c r="F7" s="8" t="s">
        <v>504</v>
      </c>
      <c r="G7" s="8" t="s">
        <v>345</v>
      </c>
      <c r="H7" s="20">
        <v>44125</v>
      </c>
      <c r="I7" s="8" t="s">
        <v>505</v>
      </c>
      <c r="J7" s="8" t="s">
        <v>493</v>
      </c>
      <c r="K7" s="8" t="s">
        <v>506</v>
      </c>
    </row>
    <row r="8" spans="1:11">
      <c r="A8" s="8">
        <v>37170</v>
      </c>
      <c r="B8" s="8" t="s">
        <v>507</v>
      </c>
      <c r="C8" s="19">
        <v>162400</v>
      </c>
      <c r="D8" s="8" t="s">
        <v>508</v>
      </c>
      <c r="E8" s="8" t="s">
        <v>343</v>
      </c>
      <c r="F8" s="8" t="s">
        <v>509</v>
      </c>
      <c r="G8" s="8" t="s">
        <v>345</v>
      </c>
      <c r="H8" s="20">
        <v>44209</v>
      </c>
      <c r="I8" s="8" t="s">
        <v>510</v>
      </c>
      <c r="J8" s="8" t="s">
        <v>493</v>
      </c>
      <c r="K8" s="8" t="s">
        <v>511</v>
      </c>
    </row>
    <row r="9" spans="1:11">
      <c r="A9" s="8">
        <v>41438</v>
      </c>
      <c r="B9" s="8" t="s">
        <v>512</v>
      </c>
      <c r="C9" s="19">
        <v>34275</v>
      </c>
      <c r="D9" s="8" t="s">
        <v>513</v>
      </c>
      <c r="E9" s="8" t="s">
        <v>343</v>
      </c>
      <c r="F9" s="8" t="s">
        <v>509</v>
      </c>
      <c r="G9" s="8" t="s">
        <v>345</v>
      </c>
      <c r="H9" s="20">
        <v>44226</v>
      </c>
      <c r="I9" s="8" t="s">
        <v>514</v>
      </c>
      <c r="J9" s="8" t="s">
        <v>493</v>
      </c>
      <c r="K9" s="8" t="s">
        <v>511</v>
      </c>
    </row>
    <row r="10" spans="1:11">
      <c r="A10" s="8">
        <v>143997</v>
      </c>
      <c r="B10" s="8" t="s">
        <v>474</v>
      </c>
      <c r="C10" s="19">
        <v>177800</v>
      </c>
      <c r="D10" s="8" t="s">
        <v>515</v>
      </c>
      <c r="E10" s="8" t="s">
        <v>343</v>
      </c>
      <c r="F10" s="8" t="s">
        <v>476</v>
      </c>
      <c r="G10" s="8" t="s">
        <v>345</v>
      </c>
      <c r="H10" s="20">
        <v>44581</v>
      </c>
      <c r="I10" s="8" t="s">
        <v>516</v>
      </c>
      <c r="J10" s="8" t="s">
        <v>493</v>
      </c>
      <c r="K10" s="8" t="s">
        <v>348</v>
      </c>
    </row>
    <row r="11" spans="1:11">
      <c r="A11" s="8">
        <v>914803</v>
      </c>
      <c r="B11" s="8" t="s">
        <v>517</v>
      </c>
      <c r="C11" s="19">
        <v>1393915</v>
      </c>
      <c r="D11" s="8" t="s">
        <v>518</v>
      </c>
      <c r="E11" s="8" t="s">
        <v>343</v>
      </c>
      <c r="F11" s="8" t="s">
        <v>519</v>
      </c>
      <c r="G11" s="8" t="s">
        <v>345</v>
      </c>
      <c r="H11" s="20">
        <v>43562</v>
      </c>
      <c r="I11" s="8" t="s">
        <v>520</v>
      </c>
      <c r="J11" s="8" t="s">
        <v>493</v>
      </c>
      <c r="K11" s="8" t="s">
        <v>490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18"/>
  <sheetViews>
    <sheetView topLeftCell="A13" workbookViewId="0">
      <selection activeCell="B19" sqref="B19"/>
    </sheetView>
  </sheetViews>
  <sheetFormatPr defaultColWidth="11.42578125" defaultRowHeight="12.75"/>
  <cols>
    <col min="1" max="2" width="18.5703125" bestFit="1" customWidth="1"/>
    <col min="5" max="5" width="57.85546875" bestFit="1" customWidth="1"/>
  </cols>
  <sheetData>
    <row r="1" spans="1:10" ht="15">
      <c r="A1" s="21" t="s">
        <v>331</v>
      </c>
      <c r="B1" s="21" t="s">
        <v>331</v>
      </c>
      <c r="C1" s="21" t="s">
        <v>332</v>
      </c>
      <c r="D1" s="21" t="s">
        <v>521</v>
      </c>
      <c r="E1" s="21" t="s">
        <v>333</v>
      </c>
      <c r="F1" s="21" t="s">
        <v>335</v>
      </c>
      <c r="G1" s="21" t="s">
        <v>336</v>
      </c>
      <c r="H1" s="21" t="s">
        <v>337</v>
      </c>
      <c r="I1" s="21" t="s">
        <v>338</v>
      </c>
      <c r="J1" s="21" t="s">
        <v>339</v>
      </c>
    </row>
    <row r="2" spans="1:10" ht="15">
      <c r="A2" s="12">
        <v>829548</v>
      </c>
      <c r="B2" s="12" t="s">
        <v>522</v>
      </c>
      <c r="C2" s="22">
        <v>560576</v>
      </c>
      <c r="D2" s="12" t="s">
        <v>523</v>
      </c>
      <c r="E2" s="12" t="s">
        <v>524</v>
      </c>
      <c r="F2" s="12" t="s">
        <v>525</v>
      </c>
      <c r="G2" s="12" t="s">
        <v>345</v>
      </c>
      <c r="H2" s="23">
        <v>43207</v>
      </c>
      <c r="I2" s="12" t="s">
        <v>526</v>
      </c>
      <c r="J2" s="12" t="s">
        <v>393</v>
      </c>
    </row>
    <row r="3" spans="1:10" ht="15">
      <c r="A3" s="12">
        <v>838615</v>
      </c>
      <c r="B3" s="12" t="s">
        <v>527</v>
      </c>
      <c r="C3" s="22">
        <v>108300</v>
      </c>
      <c r="D3" s="12" t="s">
        <v>523</v>
      </c>
      <c r="E3" s="12" t="s">
        <v>528</v>
      </c>
      <c r="F3" s="12" t="s">
        <v>529</v>
      </c>
      <c r="G3" s="12" t="s">
        <v>345</v>
      </c>
      <c r="H3" s="23">
        <v>43246</v>
      </c>
      <c r="I3" s="12" t="s">
        <v>530</v>
      </c>
      <c r="J3" s="12" t="s">
        <v>393</v>
      </c>
    </row>
    <row r="4" spans="1:10" ht="15">
      <c r="A4" s="12">
        <v>25486</v>
      </c>
      <c r="B4" s="12" t="s">
        <v>531</v>
      </c>
      <c r="C4" s="22">
        <v>69800</v>
      </c>
      <c r="D4" s="12" t="s">
        <v>523</v>
      </c>
      <c r="E4" s="12" t="s">
        <v>532</v>
      </c>
      <c r="F4" s="12" t="s">
        <v>533</v>
      </c>
      <c r="G4" s="12" t="s">
        <v>345</v>
      </c>
      <c r="H4" s="23">
        <v>43277</v>
      </c>
      <c r="I4" s="12" t="s">
        <v>534</v>
      </c>
      <c r="J4" s="12" t="s">
        <v>393</v>
      </c>
    </row>
    <row r="5" spans="1:10" ht="15">
      <c r="A5" s="12">
        <v>25485</v>
      </c>
      <c r="B5" s="12" t="s">
        <v>535</v>
      </c>
      <c r="C5" s="22">
        <v>51300</v>
      </c>
      <c r="D5" s="12" t="s">
        <v>523</v>
      </c>
      <c r="E5" s="12" t="s">
        <v>536</v>
      </c>
      <c r="F5" s="12" t="s">
        <v>533</v>
      </c>
      <c r="G5" s="12" t="s">
        <v>345</v>
      </c>
      <c r="H5" s="23">
        <v>43277</v>
      </c>
      <c r="I5" s="12" t="s">
        <v>537</v>
      </c>
      <c r="J5" s="12" t="s">
        <v>393</v>
      </c>
    </row>
    <row r="6" spans="1:10" ht="15">
      <c r="A6" s="24" t="s">
        <v>538</v>
      </c>
      <c r="B6" s="24" t="s">
        <v>538</v>
      </c>
      <c r="C6" s="25">
        <v>5000000</v>
      </c>
      <c r="D6" s="24" t="s">
        <v>523</v>
      </c>
      <c r="E6" s="24" t="s">
        <v>539</v>
      </c>
      <c r="F6" s="24" t="s">
        <v>540</v>
      </c>
      <c r="G6" s="24" t="s">
        <v>541</v>
      </c>
      <c r="H6" s="26">
        <v>43321</v>
      </c>
      <c r="I6" s="24" t="s">
        <v>542</v>
      </c>
      <c r="J6" s="24" t="s">
        <v>543</v>
      </c>
    </row>
    <row r="7" spans="1:10" ht="15">
      <c r="A7" s="12">
        <v>810453</v>
      </c>
      <c r="B7" s="12" t="s">
        <v>544</v>
      </c>
      <c r="C7" s="22">
        <v>125000</v>
      </c>
      <c r="D7" s="12" t="s">
        <v>545</v>
      </c>
      <c r="E7" s="12" t="s">
        <v>546</v>
      </c>
      <c r="F7" s="12" t="s">
        <v>547</v>
      </c>
      <c r="G7" s="12" t="s">
        <v>345</v>
      </c>
      <c r="H7" s="23">
        <v>43117</v>
      </c>
      <c r="I7" s="12" t="s">
        <v>548</v>
      </c>
      <c r="J7" s="12" t="s">
        <v>393</v>
      </c>
    </row>
    <row r="8" spans="1:10" ht="15">
      <c r="A8" s="12">
        <v>810455</v>
      </c>
      <c r="B8" s="12" t="s">
        <v>549</v>
      </c>
      <c r="C8" s="22">
        <v>190560</v>
      </c>
      <c r="D8" s="12" t="s">
        <v>545</v>
      </c>
      <c r="E8" s="12" t="s">
        <v>550</v>
      </c>
      <c r="F8" s="12" t="s">
        <v>551</v>
      </c>
      <c r="G8" s="12" t="s">
        <v>345</v>
      </c>
      <c r="H8" s="23">
        <v>43117</v>
      </c>
      <c r="I8" s="12" t="s">
        <v>552</v>
      </c>
      <c r="J8" s="12" t="s">
        <v>393</v>
      </c>
    </row>
    <row r="9" spans="1:10" ht="15">
      <c r="A9" s="12">
        <v>821070</v>
      </c>
      <c r="B9" s="12" t="s">
        <v>553</v>
      </c>
      <c r="C9" s="22">
        <v>51300</v>
      </c>
      <c r="D9" s="12" t="s">
        <v>545</v>
      </c>
      <c r="E9" s="12" t="s">
        <v>554</v>
      </c>
      <c r="F9" s="12" t="s">
        <v>555</v>
      </c>
      <c r="G9" s="12" t="s">
        <v>345</v>
      </c>
      <c r="H9" s="23">
        <v>43167</v>
      </c>
      <c r="I9" s="12" t="s">
        <v>556</v>
      </c>
      <c r="J9" s="12" t="s">
        <v>393</v>
      </c>
    </row>
    <row r="10" spans="1:10" ht="15">
      <c r="A10" s="12">
        <v>822625</v>
      </c>
      <c r="B10" s="12" t="s">
        <v>557</v>
      </c>
      <c r="C10" s="22">
        <v>65900</v>
      </c>
      <c r="D10" s="12" t="s">
        <v>545</v>
      </c>
      <c r="E10" s="12" t="s">
        <v>558</v>
      </c>
      <c r="F10" s="12" t="s">
        <v>555</v>
      </c>
      <c r="G10" s="12" t="s">
        <v>345</v>
      </c>
      <c r="H10" s="23">
        <v>43174</v>
      </c>
      <c r="I10" s="12" t="s">
        <v>559</v>
      </c>
      <c r="J10" s="12" t="s">
        <v>393</v>
      </c>
    </row>
    <row r="11" spans="1:10" ht="15">
      <c r="A11" s="12">
        <v>824442</v>
      </c>
      <c r="B11" s="12" t="s">
        <v>560</v>
      </c>
      <c r="C11" s="22">
        <v>51300</v>
      </c>
      <c r="D11" s="12" t="s">
        <v>545</v>
      </c>
      <c r="E11" s="12" t="s">
        <v>554</v>
      </c>
      <c r="F11" s="12" t="s">
        <v>555</v>
      </c>
      <c r="G11" s="12" t="s">
        <v>345</v>
      </c>
      <c r="H11" s="23">
        <v>43182</v>
      </c>
      <c r="I11" s="12" t="s">
        <v>561</v>
      </c>
      <c r="J11" s="12" t="s">
        <v>393</v>
      </c>
    </row>
    <row r="12" spans="1:10" ht="15">
      <c r="A12" s="12">
        <v>825507</v>
      </c>
      <c r="B12" s="12" t="s">
        <v>562</v>
      </c>
      <c r="C12" s="22">
        <v>101000</v>
      </c>
      <c r="D12" s="12" t="s">
        <v>545</v>
      </c>
      <c r="E12" s="12" t="s">
        <v>554</v>
      </c>
      <c r="F12" s="12" t="s">
        <v>555</v>
      </c>
      <c r="G12" s="12" t="s">
        <v>345</v>
      </c>
      <c r="H12" s="23">
        <v>43187</v>
      </c>
      <c r="I12" s="12" t="s">
        <v>563</v>
      </c>
      <c r="J12" s="12" t="s">
        <v>393</v>
      </c>
    </row>
    <row r="13" spans="1:10" ht="15">
      <c r="A13" s="12">
        <v>827936</v>
      </c>
      <c r="B13" s="12" t="s">
        <v>564</v>
      </c>
      <c r="C13" s="22">
        <v>106800</v>
      </c>
      <c r="D13" s="12" t="s">
        <v>545</v>
      </c>
      <c r="E13" s="12" t="s">
        <v>565</v>
      </c>
      <c r="F13" s="12" t="s">
        <v>566</v>
      </c>
      <c r="G13" s="12" t="s">
        <v>345</v>
      </c>
      <c r="H13" s="23">
        <v>43200</v>
      </c>
      <c r="I13" s="12" t="s">
        <v>567</v>
      </c>
      <c r="J13" s="12" t="s">
        <v>393</v>
      </c>
    </row>
    <row r="14" spans="1:10" ht="15">
      <c r="A14" s="12">
        <v>829964</v>
      </c>
      <c r="B14" s="12" t="s">
        <v>568</v>
      </c>
      <c r="C14" s="22">
        <v>10400</v>
      </c>
      <c r="D14" s="12" t="s">
        <v>545</v>
      </c>
      <c r="E14" s="12" t="s">
        <v>569</v>
      </c>
      <c r="F14" s="12" t="s">
        <v>566</v>
      </c>
      <c r="G14" s="12" t="s">
        <v>345</v>
      </c>
      <c r="H14" s="23">
        <v>43209</v>
      </c>
      <c r="I14" s="12" t="s">
        <v>570</v>
      </c>
      <c r="J14" s="12" t="s">
        <v>393</v>
      </c>
    </row>
    <row r="15" spans="1:10" ht="15">
      <c r="A15" s="12">
        <v>829963</v>
      </c>
      <c r="B15" s="12" t="s">
        <v>571</v>
      </c>
      <c r="C15" s="22">
        <v>11040</v>
      </c>
      <c r="D15" s="12" t="s">
        <v>545</v>
      </c>
      <c r="E15" s="12" t="s">
        <v>572</v>
      </c>
      <c r="F15" s="12" t="s">
        <v>573</v>
      </c>
      <c r="G15" s="12" t="s">
        <v>345</v>
      </c>
      <c r="H15" s="23">
        <v>43209</v>
      </c>
      <c r="I15" s="12" t="s">
        <v>574</v>
      </c>
      <c r="J15" s="12" t="s">
        <v>393</v>
      </c>
    </row>
    <row r="16" spans="1:10" ht="15">
      <c r="A16" s="12">
        <v>832397</v>
      </c>
      <c r="B16" s="12" t="s">
        <v>575</v>
      </c>
      <c r="C16" s="22">
        <v>181846</v>
      </c>
      <c r="D16" s="12" t="s">
        <v>545</v>
      </c>
      <c r="E16" s="12" t="s">
        <v>576</v>
      </c>
      <c r="F16" s="12" t="s">
        <v>577</v>
      </c>
      <c r="G16" s="12" t="s">
        <v>345</v>
      </c>
      <c r="H16" s="23">
        <v>43219</v>
      </c>
      <c r="I16" s="12" t="s">
        <v>578</v>
      </c>
      <c r="J16" s="12" t="s">
        <v>380</v>
      </c>
    </row>
    <row r="17" spans="1:11" ht="15">
      <c r="A17" s="12">
        <v>836767</v>
      </c>
      <c r="B17" s="12" t="s">
        <v>579</v>
      </c>
      <c r="C17" s="22">
        <v>107300</v>
      </c>
      <c r="D17" s="12" t="s">
        <v>545</v>
      </c>
      <c r="E17" s="12" t="s">
        <v>580</v>
      </c>
      <c r="F17" s="12" t="s">
        <v>581</v>
      </c>
      <c r="G17" s="12" t="s">
        <v>345</v>
      </c>
      <c r="H17" s="23">
        <v>43238</v>
      </c>
      <c r="I17" s="12" t="s">
        <v>582</v>
      </c>
      <c r="J17" s="12" t="s">
        <v>393</v>
      </c>
    </row>
    <row r="18" spans="1:11" ht="15">
      <c r="A18" s="12">
        <v>839109</v>
      </c>
      <c r="B18" s="12" t="s">
        <v>583</v>
      </c>
      <c r="C18" s="22">
        <v>63846</v>
      </c>
      <c r="D18" s="12" t="s">
        <v>545</v>
      </c>
      <c r="E18" s="12" t="s">
        <v>584</v>
      </c>
      <c r="F18" s="12" t="s">
        <v>581</v>
      </c>
      <c r="G18" s="12" t="s">
        <v>345</v>
      </c>
      <c r="H18" s="23">
        <v>43248</v>
      </c>
      <c r="I18" s="12" t="s">
        <v>585</v>
      </c>
      <c r="J18" s="12" t="s">
        <v>393</v>
      </c>
    </row>
    <row r="19" spans="1:11" ht="15">
      <c r="A19" s="12">
        <v>840136</v>
      </c>
      <c r="B19" s="12" t="s">
        <v>586</v>
      </c>
      <c r="C19" s="22">
        <v>1900</v>
      </c>
      <c r="D19" s="12" t="s">
        <v>545</v>
      </c>
      <c r="E19" s="12" t="s">
        <v>569</v>
      </c>
      <c r="F19" s="12" t="s">
        <v>581</v>
      </c>
      <c r="G19" s="12" t="s">
        <v>345</v>
      </c>
      <c r="H19" s="23">
        <v>43251</v>
      </c>
      <c r="I19" s="12" t="s">
        <v>587</v>
      </c>
      <c r="J19" s="12" t="s">
        <v>393</v>
      </c>
    </row>
    <row r="20" spans="1:11" ht="15">
      <c r="A20" s="12">
        <v>833829</v>
      </c>
      <c r="B20" s="12" t="s">
        <v>588</v>
      </c>
      <c r="C20" s="22">
        <v>816389</v>
      </c>
      <c r="D20" s="12" t="s">
        <v>545</v>
      </c>
      <c r="E20" s="12" t="s">
        <v>554</v>
      </c>
      <c r="F20" s="12" t="s">
        <v>581</v>
      </c>
      <c r="G20" s="12" t="s">
        <v>345</v>
      </c>
      <c r="H20" s="23">
        <v>43226</v>
      </c>
      <c r="I20" s="12" t="s">
        <v>589</v>
      </c>
      <c r="J20" s="12" t="s">
        <v>393</v>
      </c>
    </row>
    <row r="21" spans="1:11" ht="15">
      <c r="A21" s="12">
        <v>836143</v>
      </c>
      <c r="B21" s="12" t="s">
        <v>590</v>
      </c>
      <c r="C21" s="22">
        <v>61085</v>
      </c>
      <c r="D21" s="12" t="s">
        <v>545</v>
      </c>
      <c r="E21" s="12" t="s">
        <v>576</v>
      </c>
      <c r="F21" s="12" t="s">
        <v>591</v>
      </c>
      <c r="G21" s="12" t="s">
        <v>345</v>
      </c>
      <c r="H21" s="23">
        <v>43236</v>
      </c>
      <c r="I21" s="12" t="s">
        <v>592</v>
      </c>
      <c r="J21" s="12" t="s">
        <v>393</v>
      </c>
    </row>
    <row r="22" spans="1:11" ht="15">
      <c r="A22" s="12">
        <v>25481</v>
      </c>
      <c r="B22" s="12" t="s">
        <v>593</v>
      </c>
      <c r="C22" s="22">
        <v>53767</v>
      </c>
      <c r="D22" s="12" t="s">
        <v>545</v>
      </c>
      <c r="E22" s="12" t="s">
        <v>594</v>
      </c>
      <c r="F22" s="12" t="s">
        <v>595</v>
      </c>
      <c r="G22" s="12" t="s">
        <v>345</v>
      </c>
      <c r="H22" s="23">
        <v>43277</v>
      </c>
      <c r="I22" s="12" t="s">
        <v>596</v>
      </c>
      <c r="J22" s="12" t="s">
        <v>393</v>
      </c>
    </row>
    <row r="23" spans="1:11" ht="15">
      <c r="A23" s="12">
        <v>843714</v>
      </c>
      <c r="B23" s="12" t="s">
        <v>597</v>
      </c>
      <c r="C23" s="22">
        <v>336938</v>
      </c>
      <c r="D23" s="12" t="s">
        <v>545</v>
      </c>
      <c r="E23" s="12" t="s">
        <v>598</v>
      </c>
      <c r="F23" s="12" t="s">
        <v>599</v>
      </c>
      <c r="G23" s="12" t="s">
        <v>345</v>
      </c>
      <c r="H23" s="23">
        <v>43267</v>
      </c>
      <c r="I23" s="12" t="s">
        <v>600</v>
      </c>
      <c r="J23" s="12" t="s">
        <v>393</v>
      </c>
    </row>
    <row r="24" spans="1:11" ht="15">
      <c r="A24" s="24" t="s">
        <v>601</v>
      </c>
      <c r="B24" s="24" t="s">
        <v>601</v>
      </c>
      <c r="C24" s="25">
        <v>2336371</v>
      </c>
      <c r="D24" s="24" t="s">
        <v>545</v>
      </c>
      <c r="E24" s="24" t="s">
        <v>539</v>
      </c>
      <c r="F24" s="24" t="s">
        <v>602</v>
      </c>
      <c r="G24" s="24" t="s">
        <v>541</v>
      </c>
      <c r="H24" s="26">
        <v>43321</v>
      </c>
      <c r="I24" s="24" t="s">
        <v>603</v>
      </c>
      <c r="J24" s="24" t="s">
        <v>543</v>
      </c>
    </row>
    <row r="25" spans="1:11" ht="15">
      <c r="A25" s="12">
        <v>812376</v>
      </c>
      <c r="B25" s="12" t="s">
        <v>604</v>
      </c>
      <c r="C25" s="22">
        <v>54105</v>
      </c>
      <c r="D25" s="12" t="s">
        <v>605</v>
      </c>
      <c r="E25" s="12" t="s">
        <v>606</v>
      </c>
      <c r="F25" s="12" t="s">
        <v>607</v>
      </c>
      <c r="G25" s="12" t="s">
        <v>345</v>
      </c>
      <c r="H25" s="23">
        <v>43128</v>
      </c>
      <c r="I25" s="12" t="s">
        <v>608</v>
      </c>
      <c r="J25" s="12" t="s">
        <v>393</v>
      </c>
    </row>
    <row r="26" spans="1:11" ht="15">
      <c r="A26" s="12">
        <v>844617</v>
      </c>
      <c r="B26" s="12" t="s">
        <v>609</v>
      </c>
      <c r="C26" s="22">
        <v>219434</v>
      </c>
      <c r="D26" s="12" t="s">
        <v>605</v>
      </c>
      <c r="E26" s="12" t="s">
        <v>610</v>
      </c>
      <c r="F26" s="12" t="s">
        <v>611</v>
      </c>
      <c r="G26" s="12" t="s">
        <v>345</v>
      </c>
      <c r="H26" s="23">
        <v>43271</v>
      </c>
      <c r="I26" s="12" t="s">
        <v>612</v>
      </c>
      <c r="J26" s="12" t="s">
        <v>393</v>
      </c>
    </row>
    <row r="27" spans="1:11" ht="15">
      <c r="A27" s="12">
        <v>26231</v>
      </c>
      <c r="B27" s="12" t="s">
        <v>613</v>
      </c>
      <c r="C27" s="22">
        <v>51300</v>
      </c>
      <c r="D27" s="12" t="s">
        <v>605</v>
      </c>
      <c r="E27" s="12" t="s">
        <v>614</v>
      </c>
      <c r="F27" s="12" t="s">
        <v>615</v>
      </c>
      <c r="G27" s="12" t="s">
        <v>345</v>
      </c>
      <c r="H27" s="23">
        <v>43307</v>
      </c>
      <c r="I27" s="12" t="s">
        <v>616</v>
      </c>
      <c r="J27" s="12" t="s">
        <v>380</v>
      </c>
    </row>
    <row r="28" spans="1:11" ht="15">
      <c r="A28" s="12">
        <v>852855</v>
      </c>
      <c r="B28" s="12" t="s">
        <v>617</v>
      </c>
      <c r="C28" s="22">
        <v>11040</v>
      </c>
      <c r="D28" s="12" t="s">
        <v>605</v>
      </c>
      <c r="E28" s="12" t="s">
        <v>618</v>
      </c>
      <c r="F28" s="12" t="s">
        <v>619</v>
      </c>
      <c r="G28" s="12" t="s">
        <v>345</v>
      </c>
      <c r="H28" s="23">
        <v>43310</v>
      </c>
      <c r="I28" s="12" t="s">
        <v>620</v>
      </c>
      <c r="J28" s="12" t="s">
        <v>393</v>
      </c>
    </row>
    <row r="29" spans="1:11" ht="15">
      <c r="A29" s="12">
        <v>850118</v>
      </c>
      <c r="B29" s="12" t="s">
        <v>621</v>
      </c>
      <c r="C29" s="22">
        <v>12940</v>
      </c>
      <c r="D29" s="12" t="s">
        <v>605</v>
      </c>
      <c r="E29" s="12" t="s">
        <v>622</v>
      </c>
      <c r="F29" s="12" t="s">
        <v>623</v>
      </c>
      <c r="G29" s="12" t="s">
        <v>345</v>
      </c>
      <c r="H29" s="23">
        <v>43298</v>
      </c>
      <c r="I29" s="12" t="s">
        <v>624</v>
      </c>
      <c r="J29" s="12" t="s">
        <v>393</v>
      </c>
    </row>
    <row r="30" spans="1:11" ht="15">
      <c r="A30" s="12">
        <v>851604</v>
      </c>
      <c r="B30" s="12" t="s">
        <v>625</v>
      </c>
      <c r="C30" s="22">
        <v>89222</v>
      </c>
      <c r="D30" s="12" t="s">
        <v>605</v>
      </c>
      <c r="E30" s="12" t="s">
        <v>626</v>
      </c>
      <c r="F30" s="12" t="s">
        <v>627</v>
      </c>
      <c r="G30" s="12" t="s">
        <v>345</v>
      </c>
      <c r="H30" s="23">
        <v>43305</v>
      </c>
      <c r="I30" s="12" t="s">
        <v>628</v>
      </c>
      <c r="J30" s="12" t="s">
        <v>393</v>
      </c>
    </row>
    <row r="31" spans="1:11" ht="15">
      <c r="A31" s="24" t="s">
        <v>601</v>
      </c>
      <c r="B31" s="24" t="s">
        <v>601</v>
      </c>
      <c r="C31" s="25">
        <v>438041</v>
      </c>
      <c r="D31" s="24" t="s">
        <v>605</v>
      </c>
      <c r="E31" s="24" t="s">
        <v>629</v>
      </c>
      <c r="F31" s="24" t="s">
        <v>602</v>
      </c>
      <c r="G31" s="24" t="s">
        <v>541</v>
      </c>
      <c r="H31" s="26">
        <v>43321</v>
      </c>
      <c r="I31" s="24" t="s">
        <v>630</v>
      </c>
      <c r="J31" s="24" t="s">
        <v>543</v>
      </c>
      <c r="K31" s="9"/>
    </row>
    <row r="32" spans="1:11" ht="15">
      <c r="A32" s="12">
        <v>855777</v>
      </c>
      <c r="B32" s="12" t="s">
        <v>631</v>
      </c>
      <c r="C32" s="22">
        <v>10400</v>
      </c>
      <c r="D32" s="12" t="s">
        <v>632</v>
      </c>
      <c r="E32" s="12" t="s">
        <v>565</v>
      </c>
      <c r="F32" s="12" t="s">
        <v>633</v>
      </c>
      <c r="G32" s="12" t="s">
        <v>345</v>
      </c>
      <c r="H32" s="23">
        <v>43321</v>
      </c>
      <c r="I32" s="12" t="s">
        <v>634</v>
      </c>
      <c r="J32" s="12" t="s">
        <v>393</v>
      </c>
    </row>
    <row r="33" spans="1:11" ht="15">
      <c r="A33" s="12">
        <v>859404</v>
      </c>
      <c r="B33" s="12" t="s">
        <v>635</v>
      </c>
      <c r="C33" s="22">
        <v>11040</v>
      </c>
      <c r="D33" s="12" t="s">
        <v>632</v>
      </c>
      <c r="E33" s="12" t="s">
        <v>569</v>
      </c>
      <c r="F33" s="12" t="s">
        <v>633</v>
      </c>
      <c r="G33" s="12" t="s">
        <v>345</v>
      </c>
      <c r="H33" s="23">
        <v>43337</v>
      </c>
      <c r="I33" s="12" t="s">
        <v>636</v>
      </c>
      <c r="J33" s="12" t="s">
        <v>393</v>
      </c>
    </row>
    <row r="34" spans="1:11" ht="15">
      <c r="A34" s="12">
        <v>854690</v>
      </c>
      <c r="B34" s="12" t="s">
        <v>637</v>
      </c>
      <c r="C34" s="22">
        <v>216360</v>
      </c>
      <c r="D34" s="12" t="s">
        <v>632</v>
      </c>
      <c r="E34" s="12" t="s">
        <v>638</v>
      </c>
      <c r="F34" s="12" t="s">
        <v>639</v>
      </c>
      <c r="G34" s="12" t="s">
        <v>345</v>
      </c>
      <c r="H34" s="23">
        <v>43316</v>
      </c>
      <c r="I34" s="12" t="s">
        <v>640</v>
      </c>
      <c r="J34" s="12" t="s">
        <v>393</v>
      </c>
    </row>
    <row r="35" spans="1:11" ht="15">
      <c r="A35" s="12">
        <v>866689</v>
      </c>
      <c r="B35" s="12" t="s">
        <v>641</v>
      </c>
      <c r="C35" s="22">
        <v>99367</v>
      </c>
      <c r="D35" s="12" t="s">
        <v>632</v>
      </c>
      <c r="E35" s="12" t="s">
        <v>642</v>
      </c>
      <c r="F35" s="12" t="s">
        <v>643</v>
      </c>
      <c r="G35" s="12" t="s">
        <v>345</v>
      </c>
      <c r="H35" s="23">
        <v>43366</v>
      </c>
      <c r="I35" s="12" t="s">
        <v>644</v>
      </c>
      <c r="J35" s="12" t="s">
        <v>393</v>
      </c>
    </row>
    <row r="36" spans="1:11" ht="15">
      <c r="A36" s="12">
        <v>866660</v>
      </c>
      <c r="B36" s="12" t="s">
        <v>645</v>
      </c>
      <c r="C36" s="22">
        <v>45100</v>
      </c>
      <c r="D36" s="12" t="s">
        <v>632</v>
      </c>
      <c r="E36" s="12" t="s">
        <v>642</v>
      </c>
      <c r="F36" s="12" t="s">
        <v>643</v>
      </c>
      <c r="G36" s="12" t="s">
        <v>345</v>
      </c>
      <c r="H36" s="23">
        <v>43366</v>
      </c>
      <c r="I36" s="12" t="s">
        <v>646</v>
      </c>
      <c r="J36" s="12" t="s">
        <v>393</v>
      </c>
    </row>
    <row r="37" spans="1:11" ht="15">
      <c r="A37" s="24" t="s">
        <v>601</v>
      </c>
      <c r="B37" s="24" t="s">
        <v>601</v>
      </c>
      <c r="C37" s="25">
        <v>382267</v>
      </c>
      <c r="D37" s="24" t="s">
        <v>632</v>
      </c>
      <c r="E37" s="24" t="s">
        <v>647</v>
      </c>
      <c r="F37" s="24" t="s">
        <v>602</v>
      </c>
      <c r="G37" s="24" t="s">
        <v>541</v>
      </c>
      <c r="H37" s="26">
        <v>43321</v>
      </c>
      <c r="I37" s="24" t="s">
        <v>648</v>
      </c>
      <c r="J37" s="24" t="s">
        <v>543</v>
      </c>
      <c r="K37" s="9"/>
    </row>
    <row r="38" spans="1:11" ht="15">
      <c r="A38" s="12">
        <v>870656</v>
      </c>
      <c r="B38" s="12" t="s">
        <v>649</v>
      </c>
      <c r="C38" s="22">
        <v>1146674</v>
      </c>
      <c r="D38" s="12" t="s">
        <v>650</v>
      </c>
      <c r="E38" s="12" t="s">
        <v>642</v>
      </c>
      <c r="F38" s="12" t="s">
        <v>651</v>
      </c>
      <c r="G38" s="12" t="s">
        <v>345</v>
      </c>
      <c r="H38" s="23">
        <v>43381</v>
      </c>
      <c r="I38" s="12" t="s">
        <v>652</v>
      </c>
      <c r="J38" s="12" t="s">
        <v>393</v>
      </c>
    </row>
    <row r="39" spans="1:11" s="11" customFormat="1" ht="15">
      <c r="A39" s="24" t="s">
        <v>601</v>
      </c>
      <c r="B39" s="24" t="s">
        <v>601</v>
      </c>
      <c r="C39" s="25">
        <v>1146674</v>
      </c>
      <c r="D39" s="24" t="s">
        <v>650</v>
      </c>
      <c r="E39" s="24" t="s">
        <v>629</v>
      </c>
      <c r="F39" s="24" t="s">
        <v>602</v>
      </c>
      <c r="G39" s="24" t="s">
        <v>541</v>
      </c>
      <c r="H39" s="26">
        <v>43321</v>
      </c>
      <c r="I39" s="24" t="s">
        <v>653</v>
      </c>
      <c r="J39" s="24" t="s">
        <v>543</v>
      </c>
      <c r="K39" s="9"/>
    </row>
    <row r="40" spans="1:11" ht="15">
      <c r="A40" s="12">
        <v>881377</v>
      </c>
      <c r="B40" s="12" t="s">
        <v>654</v>
      </c>
      <c r="C40" s="22">
        <v>260902</v>
      </c>
      <c r="D40" s="12" t="s">
        <v>655</v>
      </c>
      <c r="E40" s="12" t="s">
        <v>656</v>
      </c>
      <c r="F40" s="12" t="s">
        <v>657</v>
      </c>
      <c r="G40" s="12" t="s">
        <v>345</v>
      </c>
      <c r="H40" s="23">
        <v>43424</v>
      </c>
      <c r="I40" s="12" t="s">
        <v>658</v>
      </c>
      <c r="J40" s="12" t="s">
        <v>393</v>
      </c>
    </row>
    <row r="41" spans="1:11" ht="15">
      <c r="A41" s="12">
        <v>881694</v>
      </c>
      <c r="B41" s="12" t="s">
        <v>659</v>
      </c>
      <c r="C41" s="22">
        <v>54160</v>
      </c>
      <c r="D41" s="12" t="s">
        <v>655</v>
      </c>
      <c r="E41" s="12" t="s">
        <v>660</v>
      </c>
      <c r="F41" s="12" t="s">
        <v>657</v>
      </c>
      <c r="G41" s="12" t="s">
        <v>345</v>
      </c>
      <c r="H41" s="23">
        <v>43425</v>
      </c>
      <c r="I41" s="12" t="s">
        <v>661</v>
      </c>
      <c r="J41" s="12" t="s">
        <v>393</v>
      </c>
    </row>
    <row r="42" spans="1:11" ht="15">
      <c r="A42" s="12">
        <v>883544</v>
      </c>
      <c r="B42" s="12" t="s">
        <v>662</v>
      </c>
      <c r="C42" s="22">
        <v>348267</v>
      </c>
      <c r="D42" s="12" t="s">
        <v>655</v>
      </c>
      <c r="E42" s="12" t="s">
        <v>663</v>
      </c>
      <c r="F42" s="12" t="s">
        <v>657</v>
      </c>
      <c r="G42" s="12" t="s">
        <v>345</v>
      </c>
      <c r="H42" s="23">
        <v>43433</v>
      </c>
      <c r="I42" s="12" t="s">
        <v>664</v>
      </c>
      <c r="J42" s="12" t="s">
        <v>393</v>
      </c>
    </row>
    <row r="43" spans="1:11" s="11" customFormat="1" ht="15">
      <c r="A43" s="24" t="s">
        <v>665</v>
      </c>
      <c r="B43" s="24" t="s">
        <v>665</v>
      </c>
      <c r="C43" s="25">
        <v>663329</v>
      </c>
      <c r="D43" s="24" t="s">
        <v>655</v>
      </c>
      <c r="E43" s="24" t="s">
        <v>666</v>
      </c>
      <c r="F43" s="24" t="s">
        <v>667</v>
      </c>
      <c r="G43" s="24" t="s">
        <v>541</v>
      </c>
      <c r="H43" s="26">
        <v>43494</v>
      </c>
      <c r="I43" s="24" t="s">
        <v>668</v>
      </c>
      <c r="J43" s="24" t="s">
        <v>393</v>
      </c>
    </row>
    <row r="44" spans="1:11" ht="15">
      <c r="A44" s="12">
        <v>882741</v>
      </c>
      <c r="B44" s="12" t="s">
        <v>669</v>
      </c>
      <c r="C44" s="22">
        <v>139551</v>
      </c>
      <c r="D44" s="12" t="s">
        <v>670</v>
      </c>
      <c r="E44" s="12" t="s">
        <v>671</v>
      </c>
      <c r="F44" s="12" t="s">
        <v>672</v>
      </c>
      <c r="G44" s="12" t="s">
        <v>345</v>
      </c>
      <c r="H44" s="23">
        <v>43430</v>
      </c>
      <c r="I44" s="12" t="s">
        <v>673</v>
      </c>
      <c r="J44" s="12" t="s">
        <v>393</v>
      </c>
    </row>
    <row r="45" spans="1:11" ht="15">
      <c r="A45" s="24" t="s">
        <v>674</v>
      </c>
      <c r="B45" s="24" t="s">
        <v>674</v>
      </c>
      <c r="C45" s="25">
        <v>139551</v>
      </c>
      <c r="D45" s="24" t="s">
        <v>670</v>
      </c>
      <c r="E45" s="24" t="s">
        <v>666</v>
      </c>
      <c r="F45" s="24" t="s">
        <v>602</v>
      </c>
      <c r="G45" s="24" t="s">
        <v>541</v>
      </c>
      <c r="H45" s="26">
        <v>43495</v>
      </c>
      <c r="I45" s="24" t="s">
        <v>675</v>
      </c>
      <c r="J45" s="24" t="s">
        <v>393</v>
      </c>
    </row>
    <row r="46" spans="1:11" ht="15">
      <c r="A46" s="12">
        <v>880212</v>
      </c>
      <c r="B46" s="12" t="s">
        <v>676</v>
      </c>
      <c r="C46" s="22">
        <v>54160</v>
      </c>
      <c r="D46" s="12" t="s">
        <v>677</v>
      </c>
      <c r="E46" s="12" t="s">
        <v>678</v>
      </c>
      <c r="F46" s="12" t="s">
        <v>679</v>
      </c>
      <c r="G46" s="12" t="s">
        <v>345</v>
      </c>
      <c r="H46" s="23">
        <v>43419</v>
      </c>
      <c r="I46" s="12" t="s">
        <v>680</v>
      </c>
      <c r="J46" s="12" t="s">
        <v>393</v>
      </c>
    </row>
    <row r="47" spans="1:11" s="11" customFormat="1" ht="15">
      <c r="A47" s="24" t="s">
        <v>681</v>
      </c>
      <c r="B47" s="24" t="s">
        <v>681</v>
      </c>
      <c r="C47" s="25">
        <v>54160</v>
      </c>
      <c r="D47" s="24" t="s">
        <v>677</v>
      </c>
      <c r="E47" s="24" t="s">
        <v>682</v>
      </c>
      <c r="F47" s="24" t="s">
        <v>683</v>
      </c>
      <c r="G47" s="24" t="s">
        <v>541</v>
      </c>
      <c r="H47" s="26">
        <v>43511</v>
      </c>
      <c r="I47" s="24" t="s">
        <v>684</v>
      </c>
      <c r="J47" s="24" t="s">
        <v>393</v>
      </c>
    </row>
    <row r="48" spans="1:11" ht="15">
      <c r="A48" s="12">
        <v>813556</v>
      </c>
      <c r="B48" s="12" t="s">
        <v>276</v>
      </c>
      <c r="C48" s="22">
        <v>53158</v>
      </c>
      <c r="D48" s="12" t="s">
        <v>685</v>
      </c>
      <c r="E48" s="12" t="s">
        <v>569</v>
      </c>
      <c r="F48" s="12" t="s">
        <v>686</v>
      </c>
      <c r="G48" s="12" t="s">
        <v>345</v>
      </c>
      <c r="H48" s="23">
        <v>43133</v>
      </c>
      <c r="I48" s="12" t="s">
        <v>687</v>
      </c>
      <c r="J48" s="12" t="s">
        <v>393</v>
      </c>
    </row>
    <row r="49" spans="1:10" s="11" customFormat="1" ht="15">
      <c r="A49" s="24" t="s">
        <v>688</v>
      </c>
      <c r="B49" s="24" t="s">
        <v>688</v>
      </c>
      <c r="C49" s="25">
        <v>53158</v>
      </c>
      <c r="D49" s="24" t="s">
        <v>685</v>
      </c>
      <c r="E49" s="24" t="s">
        <v>629</v>
      </c>
      <c r="F49" s="24" t="s">
        <v>602</v>
      </c>
      <c r="G49" s="24" t="s">
        <v>541</v>
      </c>
      <c r="H49" s="26">
        <v>43140</v>
      </c>
      <c r="I49" s="24" t="s">
        <v>689</v>
      </c>
      <c r="J49" s="24" t="s">
        <v>543</v>
      </c>
    </row>
    <row r="50" spans="1:10" ht="15">
      <c r="A50" s="12">
        <v>891128</v>
      </c>
      <c r="B50" s="12" t="s">
        <v>690</v>
      </c>
      <c r="C50" s="22">
        <v>57260</v>
      </c>
      <c r="D50" s="12" t="s">
        <v>691</v>
      </c>
      <c r="E50" s="12" t="s">
        <v>692</v>
      </c>
      <c r="F50" s="12" t="s">
        <v>693</v>
      </c>
      <c r="G50" s="12" t="s">
        <v>345</v>
      </c>
      <c r="H50" s="23">
        <v>43469</v>
      </c>
      <c r="I50" s="12" t="s">
        <v>694</v>
      </c>
      <c r="J50" s="12" t="s">
        <v>393</v>
      </c>
    </row>
    <row r="51" spans="1:10" ht="15">
      <c r="A51" s="12">
        <v>885140</v>
      </c>
      <c r="B51" s="12" t="s">
        <v>695</v>
      </c>
      <c r="C51" s="22">
        <v>51300</v>
      </c>
      <c r="D51" s="12" t="s">
        <v>691</v>
      </c>
      <c r="E51" s="12" t="s">
        <v>696</v>
      </c>
      <c r="F51" s="12" t="s">
        <v>697</v>
      </c>
      <c r="G51" s="12" t="s">
        <v>345</v>
      </c>
      <c r="H51" s="23">
        <v>43440</v>
      </c>
      <c r="I51" s="12" t="s">
        <v>698</v>
      </c>
      <c r="J51" s="12" t="s">
        <v>393</v>
      </c>
    </row>
    <row r="52" spans="1:10" ht="15">
      <c r="A52" s="12">
        <v>29817</v>
      </c>
      <c r="B52" s="12" t="s">
        <v>699</v>
      </c>
      <c r="C52" s="22">
        <v>54105</v>
      </c>
      <c r="D52" s="12" t="s">
        <v>691</v>
      </c>
      <c r="E52" s="12" t="s">
        <v>700</v>
      </c>
      <c r="F52" s="12" t="s">
        <v>697</v>
      </c>
      <c r="G52" s="12" t="s">
        <v>345</v>
      </c>
      <c r="H52" s="23">
        <v>43453</v>
      </c>
      <c r="I52" s="12" t="s">
        <v>701</v>
      </c>
      <c r="J52" s="12" t="s">
        <v>393</v>
      </c>
    </row>
    <row r="53" spans="1:10" ht="15">
      <c r="A53" s="12">
        <v>889091</v>
      </c>
      <c r="B53" s="12" t="s">
        <v>702</v>
      </c>
      <c r="C53" s="22">
        <v>51300</v>
      </c>
      <c r="D53" s="12" t="s">
        <v>691</v>
      </c>
      <c r="E53" s="12" t="s">
        <v>703</v>
      </c>
      <c r="F53" s="12" t="s">
        <v>697</v>
      </c>
      <c r="G53" s="12" t="s">
        <v>345</v>
      </c>
      <c r="H53" s="23">
        <v>43456</v>
      </c>
      <c r="I53" s="12" t="s">
        <v>704</v>
      </c>
      <c r="J53" s="12" t="s">
        <v>393</v>
      </c>
    </row>
    <row r="54" spans="1:10" ht="15">
      <c r="A54" s="24" t="s">
        <v>705</v>
      </c>
      <c r="B54" s="24" t="s">
        <v>705</v>
      </c>
      <c r="C54" s="25">
        <v>1909428</v>
      </c>
      <c r="D54" s="24" t="s">
        <v>691</v>
      </c>
      <c r="E54" s="24" t="s">
        <v>706</v>
      </c>
      <c r="F54" s="24" t="s">
        <v>540</v>
      </c>
      <c r="G54" s="24" t="s">
        <v>541</v>
      </c>
      <c r="H54" s="26">
        <v>43560</v>
      </c>
      <c r="I54" s="24" t="s">
        <v>707</v>
      </c>
      <c r="J54" s="24" t="s">
        <v>393</v>
      </c>
    </row>
    <row r="55" spans="1:10" ht="15">
      <c r="A55" s="12">
        <v>901848</v>
      </c>
      <c r="B55" s="12" t="s">
        <v>708</v>
      </c>
      <c r="C55" s="22">
        <v>59292</v>
      </c>
      <c r="D55" s="12" t="s">
        <v>709</v>
      </c>
      <c r="E55" s="12" t="s">
        <v>710</v>
      </c>
      <c r="F55" s="12" t="s">
        <v>711</v>
      </c>
      <c r="G55" s="12" t="s">
        <v>345</v>
      </c>
      <c r="H55" s="23">
        <v>43517</v>
      </c>
      <c r="I55" s="12" t="s">
        <v>712</v>
      </c>
      <c r="J55" s="12" t="s">
        <v>393</v>
      </c>
    </row>
    <row r="56" spans="1:10" ht="15">
      <c r="A56" s="24" t="s">
        <v>713</v>
      </c>
      <c r="B56" s="24" t="s">
        <v>713</v>
      </c>
      <c r="C56" s="25">
        <v>59292</v>
      </c>
      <c r="D56" s="24" t="s">
        <v>709</v>
      </c>
      <c r="E56" s="24" t="s">
        <v>706</v>
      </c>
      <c r="F56" s="24" t="s">
        <v>714</v>
      </c>
      <c r="G56" s="24" t="s">
        <v>541</v>
      </c>
      <c r="H56" s="26">
        <v>43560</v>
      </c>
      <c r="I56" s="24" t="s">
        <v>715</v>
      </c>
      <c r="J56" s="24" t="s">
        <v>393</v>
      </c>
    </row>
    <row r="57" spans="1:10" ht="15">
      <c r="A57" s="12">
        <v>889896</v>
      </c>
      <c r="B57" s="12" t="s">
        <v>716</v>
      </c>
      <c r="C57" s="22">
        <v>154007</v>
      </c>
      <c r="D57" s="12" t="s">
        <v>717</v>
      </c>
      <c r="E57" s="12" t="s">
        <v>718</v>
      </c>
      <c r="F57" s="12" t="s">
        <v>719</v>
      </c>
      <c r="G57" s="12" t="s">
        <v>345</v>
      </c>
      <c r="H57" s="23">
        <v>43461</v>
      </c>
      <c r="I57" s="12" t="s">
        <v>720</v>
      </c>
      <c r="J57" s="12" t="s">
        <v>393</v>
      </c>
    </row>
    <row r="58" spans="1:10" ht="15">
      <c r="A58" s="12">
        <v>883567</v>
      </c>
      <c r="B58" s="12" t="s">
        <v>721</v>
      </c>
      <c r="C58" s="22">
        <v>54906</v>
      </c>
      <c r="D58" s="12" t="s">
        <v>717</v>
      </c>
      <c r="E58" s="12" t="s">
        <v>722</v>
      </c>
      <c r="F58" s="12" t="s">
        <v>723</v>
      </c>
      <c r="G58" s="12" t="s">
        <v>345</v>
      </c>
      <c r="H58" s="23">
        <v>43433</v>
      </c>
      <c r="I58" s="12" t="s">
        <v>724</v>
      </c>
      <c r="J58" s="12" t="s">
        <v>393</v>
      </c>
    </row>
    <row r="59" spans="1:10" ht="15">
      <c r="A59" s="12">
        <v>880342</v>
      </c>
      <c r="B59" s="12" t="s">
        <v>725</v>
      </c>
      <c r="C59" s="22">
        <v>143263</v>
      </c>
      <c r="D59" s="12" t="s">
        <v>717</v>
      </c>
      <c r="E59" s="12" t="s">
        <v>726</v>
      </c>
      <c r="F59" s="12" t="s">
        <v>723</v>
      </c>
      <c r="G59" s="12" t="s">
        <v>345</v>
      </c>
      <c r="H59" s="23">
        <v>43419</v>
      </c>
      <c r="I59" s="12" t="s">
        <v>727</v>
      </c>
      <c r="J59" s="12" t="s">
        <v>393</v>
      </c>
    </row>
    <row r="60" spans="1:10" ht="15">
      <c r="A60" s="12">
        <v>900698</v>
      </c>
      <c r="B60" s="12" t="s">
        <v>728</v>
      </c>
      <c r="C60" s="22">
        <v>58441</v>
      </c>
      <c r="D60" s="12" t="s">
        <v>717</v>
      </c>
      <c r="E60" s="12" t="s">
        <v>729</v>
      </c>
      <c r="F60" s="12" t="s">
        <v>730</v>
      </c>
      <c r="G60" s="12" t="s">
        <v>345</v>
      </c>
      <c r="H60" s="23">
        <v>43512</v>
      </c>
      <c r="I60" s="12" t="s">
        <v>731</v>
      </c>
      <c r="J60" s="12" t="s">
        <v>393</v>
      </c>
    </row>
    <row r="61" spans="1:10" ht="15">
      <c r="A61" s="24" t="s">
        <v>732</v>
      </c>
      <c r="B61" s="24" t="s">
        <v>732</v>
      </c>
      <c r="C61" s="25">
        <v>410617</v>
      </c>
      <c r="D61" s="24" t="s">
        <v>717</v>
      </c>
      <c r="E61" s="24" t="s">
        <v>706</v>
      </c>
      <c r="F61" s="24" t="s">
        <v>733</v>
      </c>
      <c r="G61" s="24" t="s">
        <v>541</v>
      </c>
      <c r="H61" s="26">
        <v>43560</v>
      </c>
      <c r="I61" s="24" t="s">
        <v>734</v>
      </c>
      <c r="J61" s="24" t="s">
        <v>393</v>
      </c>
    </row>
    <row r="62" spans="1:10" ht="15">
      <c r="A62" s="12">
        <v>29819</v>
      </c>
      <c r="B62" s="12" t="s">
        <v>735</v>
      </c>
      <c r="C62" s="22">
        <v>55100</v>
      </c>
      <c r="D62" s="12" t="s">
        <v>736</v>
      </c>
      <c r="E62" s="12" t="s">
        <v>737</v>
      </c>
      <c r="F62" s="12" t="s">
        <v>738</v>
      </c>
      <c r="G62" s="12" t="s">
        <v>345</v>
      </c>
      <c r="H62" s="23">
        <v>43453</v>
      </c>
      <c r="I62" s="12" t="s">
        <v>739</v>
      </c>
      <c r="J62" s="12" t="s">
        <v>393</v>
      </c>
    </row>
    <row r="63" spans="1:10" ht="15">
      <c r="A63" s="12">
        <v>902758</v>
      </c>
      <c r="B63" s="12" t="s">
        <v>740</v>
      </c>
      <c r="C63" s="22">
        <v>57205</v>
      </c>
      <c r="D63" s="12" t="s">
        <v>736</v>
      </c>
      <c r="E63" s="12" t="s">
        <v>741</v>
      </c>
      <c r="F63" s="12" t="s">
        <v>742</v>
      </c>
      <c r="G63" s="12" t="s">
        <v>345</v>
      </c>
      <c r="H63" s="23">
        <v>43521</v>
      </c>
      <c r="I63" s="12" t="s">
        <v>743</v>
      </c>
      <c r="J63" s="12" t="s">
        <v>393</v>
      </c>
    </row>
    <row r="64" spans="1:10" ht="15">
      <c r="A64" s="24" t="s">
        <v>744</v>
      </c>
      <c r="B64" s="24" t="s">
        <v>744</v>
      </c>
      <c r="C64" s="25">
        <v>112305</v>
      </c>
      <c r="D64" s="24" t="s">
        <v>736</v>
      </c>
      <c r="E64" s="24" t="s">
        <v>706</v>
      </c>
      <c r="F64" s="24" t="s">
        <v>745</v>
      </c>
      <c r="G64" s="24" t="s">
        <v>541</v>
      </c>
      <c r="H64" s="26">
        <v>43560</v>
      </c>
      <c r="I64" s="24" t="s">
        <v>746</v>
      </c>
      <c r="J64" s="24" t="s">
        <v>393</v>
      </c>
    </row>
    <row r="65" spans="1:10" ht="15">
      <c r="A65" s="12">
        <v>885731</v>
      </c>
      <c r="B65" s="12" t="s">
        <v>747</v>
      </c>
      <c r="C65" s="22">
        <v>630245</v>
      </c>
      <c r="D65" s="12" t="s">
        <v>748</v>
      </c>
      <c r="E65" s="12" t="s">
        <v>749</v>
      </c>
      <c r="F65" s="12" t="s">
        <v>750</v>
      </c>
      <c r="G65" s="12" t="s">
        <v>345</v>
      </c>
      <c r="H65" s="23">
        <v>43443</v>
      </c>
      <c r="I65" s="12" t="s">
        <v>751</v>
      </c>
      <c r="J65" s="12" t="s">
        <v>393</v>
      </c>
    </row>
    <row r="66" spans="1:10" ht="15">
      <c r="A66" s="12">
        <v>887188</v>
      </c>
      <c r="B66" s="12" t="s">
        <v>752</v>
      </c>
      <c r="C66" s="22">
        <v>2262813</v>
      </c>
      <c r="D66" s="12" t="s">
        <v>748</v>
      </c>
      <c r="E66" s="12" t="s">
        <v>749</v>
      </c>
      <c r="F66" s="12" t="s">
        <v>750</v>
      </c>
      <c r="G66" s="12" t="s">
        <v>345</v>
      </c>
      <c r="H66" s="23">
        <v>43448</v>
      </c>
      <c r="I66" s="12" t="s">
        <v>753</v>
      </c>
      <c r="J66" s="12" t="s">
        <v>393</v>
      </c>
    </row>
    <row r="67" spans="1:10" ht="15">
      <c r="A67" s="12">
        <v>887636</v>
      </c>
      <c r="B67" s="12" t="s">
        <v>754</v>
      </c>
      <c r="C67" s="22">
        <v>332890</v>
      </c>
      <c r="D67" s="12" t="s">
        <v>748</v>
      </c>
      <c r="E67" s="12" t="s">
        <v>569</v>
      </c>
      <c r="F67" s="12" t="s">
        <v>750</v>
      </c>
      <c r="G67" s="12" t="s">
        <v>345</v>
      </c>
      <c r="H67" s="23">
        <v>43451</v>
      </c>
      <c r="I67" s="12" t="s">
        <v>755</v>
      </c>
      <c r="J67" s="12" t="s">
        <v>393</v>
      </c>
    </row>
    <row r="68" spans="1:10" ht="15">
      <c r="A68" s="24" t="s">
        <v>756</v>
      </c>
      <c r="B68" s="24" t="s">
        <v>756</v>
      </c>
      <c r="C68" s="25">
        <v>3225948</v>
      </c>
      <c r="D68" s="24" t="s">
        <v>748</v>
      </c>
      <c r="E68" s="24" t="s">
        <v>706</v>
      </c>
      <c r="F68" s="24" t="s">
        <v>602</v>
      </c>
      <c r="G68" s="24" t="s">
        <v>541</v>
      </c>
      <c r="H68" s="26">
        <v>43560</v>
      </c>
      <c r="I68" s="24" t="s">
        <v>757</v>
      </c>
      <c r="J68" s="24" t="s">
        <v>393</v>
      </c>
    </row>
    <row r="69" spans="1:10" ht="15">
      <c r="A69" s="12">
        <v>890750</v>
      </c>
      <c r="B69" s="12" t="s">
        <v>758</v>
      </c>
      <c r="C69" s="22">
        <v>52591</v>
      </c>
      <c r="D69" s="12" t="s">
        <v>759</v>
      </c>
      <c r="E69" s="12" t="s">
        <v>760</v>
      </c>
      <c r="F69" s="12" t="s">
        <v>761</v>
      </c>
      <c r="G69" s="12" t="s">
        <v>345</v>
      </c>
      <c r="H69" s="23">
        <v>43468</v>
      </c>
      <c r="I69" s="12" t="s">
        <v>762</v>
      </c>
      <c r="J69" s="12" t="s">
        <v>393</v>
      </c>
    </row>
    <row r="70" spans="1:10" ht="15">
      <c r="A70" s="12">
        <v>892895</v>
      </c>
      <c r="B70" s="12" t="s">
        <v>763</v>
      </c>
      <c r="C70" s="22">
        <v>179248</v>
      </c>
      <c r="D70" s="12" t="s">
        <v>759</v>
      </c>
      <c r="E70" s="12" t="s">
        <v>764</v>
      </c>
      <c r="F70" s="12" t="s">
        <v>761</v>
      </c>
      <c r="G70" s="12" t="s">
        <v>345</v>
      </c>
      <c r="H70" s="23">
        <v>43479</v>
      </c>
      <c r="I70" s="12" t="s">
        <v>765</v>
      </c>
      <c r="J70" s="12" t="s">
        <v>393</v>
      </c>
    </row>
    <row r="71" spans="1:10" ht="15">
      <c r="A71" s="12">
        <v>900514</v>
      </c>
      <c r="B71" s="12" t="s">
        <v>766</v>
      </c>
      <c r="C71" s="22">
        <v>201536</v>
      </c>
      <c r="D71" s="12" t="s">
        <v>759</v>
      </c>
      <c r="E71" s="12" t="s">
        <v>660</v>
      </c>
      <c r="F71" s="12" t="s">
        <v>767</v>
      </c>
      <c r="G71" s="12" t="s">
        <v>345</v>
      </c>
      <c r="H71" s="23">
        <v>43511</v>
      </c>
      <c r="I71" s="12" t="s">
        <v>768</v>
      </c>
      <c r="J71" s="12" t="s">
        <v>393</v>
      </c>
    </row>
    <row r="72" spans="1:10" ht="15">
      <c r="A72" s="24" t="s">
        <v>769</v>
      </c>
      <c r="B72" s="24" t="s">
        <v>769</v>
      </c>
      <c r="C72" s="25">
        <v>433375</v>
      </c>
      <c r="D72" s="24" t="s">
        <v>759</v>
      </c>
      <c r="E72" s="24" t="s">
        <v>706</v>
      </c>
      <c r="F72" s="24" t="s">
        <v>667</v>
      </c>
      <c r="G72" s="24" t="s">
        <v>541</v>
      </c>
      <c r="H72" s="26">
        <v>43560</v>
      </c>
      <c r="I72" s="24" t="s">
        <v>770</v>
      </c>
      <c r="J72" s="24" t="s">
        <v>393</v>
      </c>
    </row>
    <row r="73" spans="1:10" ht="15">
      <c r="A73" s="12">
        <v>906817</v>
      </c>
      <c r="B73" s="12" t="s">
        <v>771</v>
      </c>
      <c r="C73" s="22">
        <v>152592</v>
      </c>
      <c r="D73" s="12" t="s">
        <v>772</v>
      </c>
      <c r="E73" s="12" t="s">
        <v>773</v>
      </c>
      <c r="F73" s="12" t="s">
        <v>774</v>
      </c>
      <c r="G73" s="12" t="s">
        <v>345</v>
      </c>
      <c r="H73" s="23">
        <v>43536</v>
      </c>
      <c r="I73" s="12" t="s">
        <v>775</v>
      </c>
      <c r="J73" s="12" t="s">
        <v>393</v>
      </c>
    </row>
    <row r="74" spans="1:10" ht="15">
      <c r="A74" s="24" t="s">
        <v>776</v>
      </c>
      <c r="B74" s="24" t="s">
        <v>776</v>
      </c>
      <c r="C74" s="25">
        <v>152592</v>
      </c>
      <c r="D74" s="24" t="s">
        <v>772</v>
      </c>
      <c r="E74" s="24" t="s">
        <v>777</v>
      </c>
      <c r="F74" s="24" t="s">
        <v>778</v>
      </c>
      <c r="G74" s="24" t="s">
        <v>541</v>
      </c>
      <c r="H74" s="26">
        <v>43593</v>
      </c>
      <c r="I74" s="24" t="s">
        <v>779</v>
      </c>
      <c r="J74" s="24" t="s">
        <v>393</v>
      </c>
    </row>
    <row r="75" spans="1:10" ht="15">
      <c r="A75" s="12">
        <v>910468</v>
      </c>
      <c r="B75" s="12" t="s">
        <v>780</v>
      </c>
      <c r="C75" s="22">
        <v>131151</v>
      </c>
      <c r="D75" s="12" t="s">
        <v>781</v>
      </c>
      <c r="E75" s="12" t="s">
        <v>782</v>
      </c>
      <c r="F75" s="12" t="s">
        <v>783</v>
      </c>
      <c r="G75" s="12" t="s">
        <v>345</v>
      </c>
      <c r="H75" s="23">
        <v>43549</v>
      </c>
      <c r="I75" s="12" t="s">
        <v>784</v>
      </c>
      <c r="J75" s="12" t="s">
        <v>393</v>
      </c>
    </row>
    <row r="76" spans="1:10" ht="15">
      <c r="A76" s="24" t="s">
        <v>785</v>
      </c>
      <c r="B76" s="24" t="s">
        <v>785</v>
      </c>
      <c r="C76" s="25">
        <v>131151</v>
      </c>
      <c r="D76" s="24" t="s">
        <v>781</v>
      </c>
      <c r="E76" s="24" t="s">
        <v>777</v>
      </c>
      <c r="F76" s="24" t="s">
        <v>745</v>
      </c>
      <c r="G76" s="24" t="s">
        <v>541</v>
      </c>
      <c r="H76" s="26">
        <v>43593</v>
      </c>
      <c r="I76" s="24" t="s">
        <v>786</v>
      </c>
      <c r="J76" s="24" t="s">
        <v>393</v>
      </c>
    </row>
    <row r="77" spans="1:10" ht="15">
      <c r="A77" s="12">
        <v>911940</v>
      </c>
      <c r="B77" s="12" t="s">
        <v>787</v>
      </c>
      <c r="C77" s="22">
        <v>907304</v>
      </c>
      <c r="D77" s="12" t="s">
        <v>788</v>
      </c>
      <c r="E77" s="12" t="s">
        <v>789</v>
      </c>
      <c r="F77" s="12" t="s">
        <v>790</v>
      </c>
      <c r="G77" s="12" t="s">
        <v>345</v>
      </c>
      <c r="H77" s="23">
        <v>43553</v>
      </c>
      <c r="I77" s="12" t="s">
        <v>791</v>
      </c>
      <c r="J77" s="12" t="s">
        <v>393</v>
      </c>
    </row>
    <row r="78" spans="1:10" ht="15">
      <c r="A78" s="12">
        <v>906622</v>
      </c>
      <c r="B78" s="12" t="s">
        <v>792</v>
      </c>
      <c r="C78" s="22">
        <v>59292</v>
      </c>
      <c r="D78" s="12" t="s">
        <v>788</v>
      </c>
      <c r="E78" s="12" t="s">
        <v>793</v>
      </c>
      <c r="F78" s="12" t="s">
        <v>790</v>
      </c>
      <c r="G78" s="12" t="s">
        <v>345</v>
      </c>
      <c r="H78" s="23">
        <v>43535</v>
      </c>
      <c r="I78" s="12" t="s">
        <v>794</v>
      </c>
      <c r="J78" s="12" t="s">
        <v>393</v>
      </c>
    </row>
    <row r="79" spans="1:10" ht="15">
      <c r="A79" s="12">
        <v>907303</v>
      </c>
      <c r="B79" s="12" t="s">
        <v>795</v>
      </c>
      <c r="C79" s="22">
        <v>190300</v>
      </c>
      <c r="D79" s="12" t="s">
        <v>788</v>
      </c>
      <c r="E79" s="12" t="s">
        <v>789</v>
      </c>
      <c r="F79" s="12" t="s">
        <v>790</v>
      </c>
      <c r="G79" s="12" t="s">
        <v>345</v>
      </c>
      <c r="H79" s="23">
        <v>43537</v>
      </c>
      <c r="I79" s="12" t="s">
        <v>796</v>
      </c>
      <c r="J79" s="12" t="s">
        <v>393</v>
      </c>
    </row>
    <row r="80" spans="1:10" ht="15">
      <c r="A80" s="12">
        <v>18900</v>
      </c>
      <c r="B80" s="12" t="s">
        <v>797</v>
      </c>
      <c r="C80" s="22">
        <v>85489</v>
      </c>
      <c r="D80" s="12" t="s">
        <v>788</v>
      </c>
      <c r="E80" s="12" t="s">
        <v>798</v>
      </c>
      <c r="F80" s="12" t="s">
        <v>790</v>
      </c>
      <c r="G80" s="12" t="s">
        <v>345</v>
      </c>
      <c r="H80" s="23">
        <v>43539</v>
      </c>
      <c r="I80" s="12" t="s">
        <v>799</v>
      </c>
      <c r="J80" s="12" t="s">
        <v>393</v>
      </c>
    </row>
    <row r="81" spans="1:10" ht="15">
      <c r="A81" s="12">
        <v>912027</v>
      </c>
      <c r="B81" s="12" t="s">
        <v>800</v>
      </c>
      <c r="C81" s="22">
        <v>453078</v>
      </c>
      <c r="D81" s="12" t="s">
        <v>788</v>
      </c>
      <c r="E81" s="12" t="s">
        <v>801</v>
      </c>
      <c r="F81" s="12" t="s">
        <v>802</v>
      </c>
      <c r="G81" s="12" t="s">
        <v>803</v>
      </c>
      <c r="H81" s="23">
        <v>43560</v>
      </c>
      <c r="I81" s="12" t="s">
        <v>804</v>
      </c>
      <c r="J81" s="12" t="s">
        <v>393</v>
      </c>
    </row>
    <row r="82" spans="1:10" ht="15">
      <c r="A82" s="24" t="s">
        <v>705</v>
      </c>
      <c r="B82" s="24" t="s">
        <v>705</v>
      </c>
      <c r="C82" s="25">
        <v>1695463</v>
      </c>
      <c r="D82" s="24" t="s">
        <v>788</v>
      </c>
      <c r="E82" s="24" t="s">
        <v>805</v>
      </c>
      <c r="F82" s="24" t="s">
        <v>540</v>
      </c>
      <c r="G82" s="24" t="s">
        <v>440</v>
      </c>
      <c r="H82" s="26">
        <v>43560</v>
      </c>
      <c r="I82" s="24" t="s">
        <v>691</v>
      </c>
      <c r="J82" s="24" t="s">
        <v>393</v>
      </c>
    </row>
    <row r="83" spans="1:10" ht="15">
      <c r="A83" s="12">
        <v>912027</v>
      </c>
      <c r="B83" s="12" t="s">
        <v>800</v>
      </c>
      <c r="C83" s="22">
        <v>1625963</v>
      </c>
      <c r="D83" s="12" t="s">
        <v>806</v>
      </c>
      <c r="E83" s="12" t="s">
        <v>807</v>
      </c>
      <c r="F83" s="12" t="s">
        <v>802</v>
      </c>
      <c r="G83" s="12" t="s">
        <v>803</v>
      </c>
      <c r="H83" s="23">
        <v>43560</v>
      </c>
      <c r="I83" s="12" t="s">
        <v>804</v>
      </c>
      <c r="J83" s="12" t="s">
        <v>393</v>
      </c>
    </row>
    <row r="84" spans="1:10" ht="15">
      <c r="A84" s="12">
        <v>885140</v>
      </c>
      <c r="B84" s="12" t="s">
        <v>695</v>
      </c>
      <c r="C84" s="22">
        <v>1695463</v>
      </c>
      <c r="D84" s="12" t="s">
        <v>808</v>
      </c>
      <c r="E84" s="12" t="s">
        <v>809</v>
      </c>
      <c r="F84" s="12" t="s">
        <v>810</v>
      </c>
      <c r="G84" s="12" t="s">
        <v>803</v>
      </c>
      <c r="H84" s="23">
        <v>43602</v>
      </c>
      <c r="I84" s="12" t="s">
        <v>811</v>
      </c>
      <c r="J84" s="12" t="s">
        <v>393</v>
      </c>
    </row>
    <row r="85" spans="1:10" ht="15">
      <c r="A85" s="12">
        <v>911940</v>
      </c>
      <c r="B85" s="12" t="s">
        <v>787</v>
      </c>
      <c r="C85" s="22">
        <v>16550</v>
      </c>
      <c r="D85" s="12" t="s">
        <v>808</v>
      </c>
      <c r="E85" s="12" t="s">
        <v>812</v>
      </c>
      <c r="F85" s="12" t="s">
        <v>813</v>
      </c>
      <c r="G85" s="12" t="s">
        <v>803</v>
      </c>
      <c r="H85" s="23">
        <v>43602</v>
      </c>
      <c r="I85" s="12" t="s">
        <v>814</v>
      </c>
      <c r="J85" s="12" t="s">
        <v>393</v>
      </c>
    </row>
    <row r="86" spans="1:10" ht="15">
      <c r="A86" s="12">
        <v>907303</v>
      </c>
      <c r="B86" s="12" t="s">
        <v>795</v>
      </c>
      <c r="C86" s="22">
        <v>2511486</v>
      </c>
      <c r="D86" s="12" t="s">
        <v>808</v>
      </c>
      <c r="E86" s="12" t="s">
        <v>815</v>
      </c>
      <c r="F86" s="12" t="s">
        <v>816</v>
      </c>
      <c r="G86" s="12" t="s">
        <v>803</v>
      </c>
      <c r="H86" s="23">
        <v>43602</v>
      </c>
      <c r="I86" s="12" t="s">
        <v>817</v>
      </c>
      <c r="J86" s="12" t="s">
        <v>393</v>
      </c>
    </row>
    <row r="87" spans="1:10" ht="15">
      <c r="A87" s="12">
        <v>909375</v>
      </c>
      <c r="B87" s="12" t="s">
        <v>312</v>
      </c>
      <c r="C87" s="22">
        <v>669079</v>
      </c>
      <c r="D87" s="12" t="s">
        <v>818</v>
      </c>
      <c r="E87" s="12" t="s">
        <v>819</v>
      </c>
      <c r="F87" s="12" t="s">
        <v>820</v>
      </c>
      <c r="G87" s="12" t="s">
        <v>345</v>
      </c>
      <c r="H87" s="23">
        <v>43544</v>
      </c>
      <c r="I87" s="12" t="s">
        <v>821</v>
      </c>
      <c r="J87" s="12" t="s">
        <v>393</v>
      </c>
    </row>
    <row r="88" spans="1:10" ht="15">
      <c r="A88" s="12">
        <v>921605</v>
      </c>
      <c r="B88" s="12" t="s">
        <v>822</v>
      </c>
      <c r="C88" s="22">
        <v>235123</v>
      </c>
      <c r="D88" s="12" t="s">
        <v>818</v>
      </c>
      <c r="E88" s="12" t="s">
        <v>793</v>
      </c>
      <c r="F88" s="12" t="s">
        <v>823</v>
      </c>
      <c r="G88" s="12" t="s">
        <v>345</v>
      </c>
      <c r="H88" s="23">
        <v>43585</v>
      </c>
      <c r="I88" s="12" t="s">
        <v>824</v>
      </c>
      <c r="J88" s="12" t="s">
        <v>393</v>
      </c>
    </row>
    <row r="89" spans="1:10" ht="15">
      <c r="A89" s="12">
        <v>935161</v>
      </c>
      <c r="B89" s="12" t="s">
        <v>825</v>
      </c>
      <c r="C89" s="22">
        <v>159600</v>
      </c>
      <c r="D89" s="12" t="s">
        <v>818</v>
      </c>
      <c r="E89" s="12" t="s">
        <v>826</v>
      </c>
      <c r="F89" s="12" t="s">
        <v>827</v>
      </c>
      <c r="G89" s="12" t="s">
        <v>345</v>
      </c>
      <c r="H89" s="23">
        <v>43632</v>
      </c>
      <c r="I89" s="12" t="s">
        <v>828</v>
      </c>
      <c r="J89" s="12" t="s">
        <v>393</v>
      </c>
    </row>
    <row r="90" spans="1:10" ht="15">
      <c r="A90" s="12">
        <v>931277</v>
      </c>
      <c r="B90" s="12" t="s">
        <v>829</v>
      </c>
      <c r="C90" s="22">
        <v>631686</v>
      </c>
      <c r="D90" s="12" t="s">
        <v>818</v>
      </c>
      <c r="E90" s="12" t="s">
        <v>826</v>
      </c>
      <c r="F90" s="12" t="s">
        <v>830</v>
      </c>
      <c r="G90" s="12" t="s">
        <v>345</v>
      </c>
      <c r="H90" s="23">
        <v>43618</v>
      </c>
      <c r="I90" s="12" t="s">
        <v>831</v>
      </c>
      <c r="J90" s="12" t="s">
        <v>393</v>
      </c>
    </row>
    <row r="91" spans="1:10" ht="15">
      <c r="A91" s="12">
        <v>946126</v>
      </c>
      <c r="B91" s="12" t="s">
        <v>832</v>
      </c>
      <c r="C91" s="22">
        <v>58583</v>
      </c>
      <c r="D91" s="12" t="s">
        <v>818</v>
      </c>
      <c r="E91" s="12" t="s">
        <v>833</v>
      </c>
      <c r="F91" s="12" t="s">
        <v>834</v>
      </c>
      <c r="G91" s="12" t="s">
        <v>345</v>
      </c>
      <c r="H91" s="23">
        <v>43671</v>
      </c>
      <c r="I91" s="12" t="s">
        <v>835</v>
      </c>
      <c r="J91" s="12" t="s">
        <v>393</v>
      </c>
    </row>
    <row r="92" spans="1:10" ht="15">
      <c r="A92" s="24" t="s">
        <v>836</v>
      </c>
      <c r="B92" s="24" t="s">
        <v>836</v>
      </c>
      <c r="C92" s="25">
        <v>7603533</v>
      </c>
      <c r="D92" s="24" t="s">
        <v>806</v>
      </c>
      <c r="E92" s="24" t="s">
        <v>777</v>
      </c>
      <c r="F92" s="24" t="s">
        <v>540</v>
      </c>
      <c r="G92" s="24" t="s">
        <v>541</v>
      </c>
      <c r="H92" s="26">
        <v>43593</v>
      </c>
      <c r="I92" s="24" t="s">
        <v>837</v>
      </c>
      <c r="J92" s="24" t="s">
        <v>393</v>
      </c>
    </row>
    <row r="93" spans="1:10" ht="15">
      <c r="A93" s="12">
        <v>905709</v>
      </c>
      <c r="B93" s="12" t="s">
        <v>838</v>
      </c>
      <c r="C93" s="22">
        <v>284925</v>
      </c>
      <c r="D93" s="12" t="s">
        <v>839</v>
      </c>
      <c r="E93" s="12" t="s">
        <v>840</v>
      </c>
      <c r="F93" s="12" t="s">
        <v>841</v>
      </c>
      <c r="G93" s="12" t="s">
        <v>345</v>
      </c>
      <c r="H93" s="23">
        <v>43531</v>
      </c>
      <c r="I93" s="12" t="s">
        <v>842</v>
      </c>
      <c r="J93" s="12" t="s">
        <v>393</v>
      </c>
    </row>
    <row r="94" spans="1:10" ht="15">
      <c r="A94" s="12">
        <v>916991</v>
      </c>
      <c r="B94" s="12" t="s">
        <v>843</v>
      </c>
      <c r="C94" s="22">
        <v>709689</v>
      </c>
      <c r="D94" s="12" t="s">
        <v>839</v>
      </c>
      <c r="E94" s="12" t="s">
        <v>844</v>
      </c>
      <c r="F94" s="12" t="s">
        <v>845</v>
      </c>
      <c r="G94" s="12" t="s">
        <v>345</v>
      </c>
      <c r="H94" s="23">
        <v>43569</v>
      </c>
      <c r="I94" s="12" t="s">
        <v>846</v>
      </c>
      <c r="J94" s="12" t="s">
        <v>393</v>
      </c>
    </row>
    <row r="95" spans="1:10" ht="15">
      <c r="A95" s="24" t="s">
        <v>688</v>
      </c>
      <c r="B95" s="24" t="s">
        <v>688</v>
      </c>
      <c r="C95" s="25">
        <v>643489</v>
      </c>
      <c r="D95" s="24" t="s">
        <v>839</v>
      </c>
      <c r="E95" s="24" t="s">
        <v>647</v>
      </c>
      <c r="F95" s="24" t="s">
        <v>602</v>
      </c>
      <c r="G95" s="24" t="s">
        <v>541</v>
      </c>
      <c r="H95" s="26">
        <v>43140</v>
      </c>
      <c r="I95" s="24" t="s">
        <v>689</v>
      </c>
      <c r="J95" s="24" t="s">
        <v>543</v>
      </c>
    </row>
    <row r="96" spans="1:10" ht="15">
      <c r="A96" s="24" t="s">
        <v>847</v>
      </c>
      <c r="B96" s="24" t="s">
        <v>847</v>
      </c>
      <c r="C96" s="25">
        <v>351125</v>
      </c>
      <c r="D96" s="24" t="s">
        <v>839</v>
      </c>
      <c r="E96" s="24" t="s">
        <v>777</v>
      </c>
      <c r="F96" s="24" t="s">
        <v>602</v>
      </c>
      <c r="G96" s="24" t="s">
        <v>541</v>
      </c>
      <c r="H96" s="26">
        <v>43593</v>
      </c>
      <c r="I96" s="24" t="s">
        <v>848</v>
      </c>
      <c r="J96" s="24" t="s">
        <v>393</v>
      </c>
    </row>
    <row r="97" spans="1:10" ht="15">
      <c r="A97" s="12">
        <v>940764</v>
      </c>
      <c r="B97" s="12" t="s">
        <v>849</v>
      </c>
      <c r="C97" s="22">
        <v>183000</v>
      </c>
      <c r="D97" s="12" t="s">
        <v>850</v>
      </c>
      <c r="E97" s="12" t="s">
        <v>851</v>
      </c>
      <c r="F97" s="12" t="s">
        <v>852</v>
      </c>
      <c r="G97" s="12" t="s">
        <v>345</v>
      </c>
      <c r="H97" s="23">
        <v>43651</v>
      </c>
      <c r="I97" s="12" t="s">
        <v>853</v>
      </c>
      <c r="J97" s="12" t="s">
        <v>393</v>
      </c>
    </row>
    <row r="98" spans="1:10" ht="15">
      <c r="A98" s="12">
        <v>942012</v>
      </c>
      <c r="B98" s="12" t="s">
        <v>854</v>
      </c>
      <c r="C98" s="22">
        <v>155000</v>
      </c>
      <c r="D98" s="12" t="s">
        <v>850</v>
      </c>
      <c r="E98" s="12" t="s">
        <v>851</v>
      </c>
      <c r="F98" s="12" t="s">
        <v>852</v>
      </c>
      <c r="G98" s="12" t="s">
        <v>345</v>
      </c>
      <c r="H98" s="23">
        <v>43656</v>
      </c>
      <c r="I98" s="12" t="s">
        <v>855</v>
      </c>
      <c r="J98" s="12" t="s">
        <v>393</v>
      </c>
    </row>
    <row r="99" spans="1:10" ht="15">
      <c r="A99" s="24" t="s">
        <v>856</v>
      </c>
      <c r="B99" s="24" t="s">
        <v>856</v>
      </c>
      <c r="C99" s="25">
        <v>338000</v>
      </c>
      <c r="D99" s="24" t="s">
        <v>850</v>
      </c>
      <c r="E99" s="24" t="s">
        <v>857</v>
      </c>
      <c r="F99" s="24" t="s">
        <v>733</v>
      </c>
      <c r="G99" s="24" t="s">
        <v>541</v>
      </c>
      <c r="H99" s="26">
        <v>43714</v>
      </c>
      <c r="I99" s="24" t="s">
        <v>858</v>
      </c>
      <c r="J99" s="24" t="s">
        <v>393</v>
      </c>
    </row>
    <row r="100" spans="1:10" ht="15">
      <c r="A100" s="12" t="s">
        <v>859</v>
      </c>
      <c r="B100" s="12" t="s">
        <v>860</v>
      </c>
      <c r="C100" s="22">
        <v>128879</v>
      </c>
      <c r="D100" s="12" t="s">
        <v>861</v>
      </c>
      <c r="E100" s="12" t="s">
        <v>862</v>
      </c>
      <c r="F100" s="12" t="s">
        <v>863</v>
      </c>
      <c r="G100" s="12" t="s">
        <v>345</v>
      </c>
      <c r="H100" s="23">
        <v>43582</v>
      </c>
      <c r="I100" s="12" t="s">
        <v>864</v>
      </c>
      <c r="J100" s="12" t="s">
        <v>393</v>
      </c>
    </row>
    <row r="101" spans="1:10" ht="15">
      <c r="A101" s="24" t="s">
        <v>865</v>
      </c>
      <c r="B101" s="24" t="s">
        <v>865</v>
      </c>
      <c r="C101" s="25">
        <v>128879</v>
      </c>
      <c r="D101" s="24" t="s">
        <v>861</v>
      </c>
      <c r="E101" s="24" t="s">
        <v>857</v>
      </c>
      <c r="F101" s="24" t="s">
        <v>602</v>
      </c>
      <c r="G101" s="24" t="s">
        <v>541</v>
      </c>
      <c r="H101" s="26">
        <v>43714</v>
      </c>
      <c r="I101" s="24" t="s">
        <v>866</v>
      </c>
      <c r="J101" s="24" t="s">
        <v>393</v>
      </c>
    </row>
    <row r="102" spans="1:10" ht="15">
      <c r="A102" s="12">
        <v>937286</v>
      </c>
      <c r="B102" s="12" t="s">
        <v>867</v>
      </c>
      <c r="C102" s="22">
        <v>152464</v>
      </c>
      <c r="D102" s="12" t="s">
        <v>868</v>
      </c>
      <c r="E102" s="12" t="s">
        <v>869</v>
      </c>
      <c r="F102" s="12" t="s">
        <v>870</v>
      </c>
      <c r="G102" s="12" t="s">
        <v>345</v>
      </c>
      <c r="H102" s="23">
        <v>43639</v>
      </c>
      <c r="I102" s="12" t="s">
        <v>871</v>
      </c>
      <c r="J102" s="12" t="s">
        <v>393</v>
      </c>
    </row>
    <row r="103" spans="1:10" ht="15">
      <c r="A103" s="12">
        <v>946634</v>
      </c>
      <c r="B103" s="12" t="s">
        <v>872</v>
      </c>
      <c r="C103" s="22">
        <v>60376</v>
      </c>
      <c r="D103" s="12" t="s">
        <v>873</v>
      </c>
      <c r="E103" s="12" t="s">
        <v>874</v>
      </c>
      <c r="F103" s="12" t="s">
        <v>875</v>
      </c>
      <c r="G103" s="12" t="s">
        <v>345</v>
      </c>
      <c r="H103" s="23">
        <v>43675</v>
      </c>
      <c r="I103" s="12" t="s">
        <v>876</v>
      </c>
      <c r="J103" s="12" t="s">
        <v>393</v>
      </c>
    </row>
    <row r="104" spans="1:10" ht="15">
      <c r="A104" s="24" t="s">
        <v>877</v>
      </c>
      <c r="B104" s="24" t="s">
        <v>877</v>
      </c>
      <c r="C104" s="25">
        <v>212840</v>
      </c>
      <c r="D104" s="24" t="s">
        <v>868</v>
      </c>
      <c r="E104" s="24" t="s">
        <v>857</v>
      </c>
      <c r="F104" s="24" t="s">
        <v>878</v>
      </c>
      <c r="G104" s="24" t="s">
        <v>541</v>
      </c>
      <c r="H104" s="26">
        <v>43714</v>
      </c>
      <c r="I104" s="24" t="s">
        <v>879</v>
      </c>
      <c r="J104" s="24" t="s">
        <v>393</v>
      </c>
    </row>
    <row r="105" spans="1:10" ht="15">
      <c r="A105" s="12">
        <v>914847</v>
      </c>
      <c r="B105" s="12" t="s">
        <v>880</v>
      </c>
      <c r="C105" s="22">
        <v>103996</v>
      </c>
      <c r="D105" s="12" t="s">
        <v>881</v>
      </c>
      <c r="E105" s="12" t="s">
        <v>882</v>
      </c>
      <c r="F105" s="12" t="s">
        <v>883</v>
      </c>
      <c r="G105" s="12" t="s">
        <v>345</v>
      </c>
      <c r="H105" s="23">
        <v>43563</v>
      </c>
      <c r="I105" s="12" t="s">
        <v>884</v>
      </c>
      <c r="J105" s="12" t="s">
        <v>393</v>
      </c>
    </row>
    <row r="106" spans="1:10" ht="15">
      <c r="A106" s="12">
        <v>916342</v>
      </c>
      <c r="B106" s="12" t="s">
        <v>885</v>
      </c>
      <c r="C106" s="22">
        <v>153360</v>
      </c>
      <c r="D106" s="12" t="s">
        <v>881</v>
      </c>
      <c r="E106" s="12" t="s">
        <v>886</v>
      </c>
      <c r="F106" s="12" t="s">
        <v>887</v>
      </c>
      <c r="G106" s="12" t="s">
        <v>345</v>
      </c>
      <c r="H106" s="23">
        <v>43566</v>
      </c>
      <c r="I106" s="12" t="s">
        <v>888</v>
      </c>
      <c r="J106" s="12" t="s">
        <v>393</v>
      </c>
    </row>
    <row r="107" spans="1:10" ht="15">
      <c r="A107" s="12">
        <v>19629</v>
      </c>
      <c r="B107" s="12" t="s">
        <v>889</v>
      </c>
      <c r="C107" s="22">
        <v>63103</v>
      </c>
      <c r="D107" s="12" t="s">
        <v>881</v>
      </c>
      <c r="E107" s="12" t="s">
        <v>890</v>
      </c>
      <c r="F107" s="12" t="s">
        <v>891</v>
      </c>
      <c r="G107" s="12" t="s">
        <v>345</v>
      </c>
      <c r="H107" s="23">
        <v>43668</v>
      </c>
      <c r="I107" s="12" t="s">
        <v>892</v>
      </c>
      <c r="J107" s="12" t="s">
        <v>393</v>
      </c>
    </row>
    <row r="108" spans="1:10" ht="15">
      <c r="A108" s="12">
        <v>19751</v>
      </c>
      <c r="B108" s="12" t="s">
        <v>893</v>
      </c>
      <c r="C108" s="22">
        <v>89763</v>
      </c>
      <c r="D108" s="12" t="s">
        <v>881</v>
      </c>
      <c r="E108" s="12" t="s">
        <v>894</v>
      </c>
      <c r="F108" s="12" t="s">
        <v>891</v>
      </c>
      <c r="G108" s="12" t="s">
        <v>345</v>
      </c>
      <c r="H108" s="23">
        <v>43677</v>
      </c>
      <c r="I108" s="12" t="s">
        <v>895</v>
      </c>
      <c r="J108" s="12" t="s">
        <v>393</v>
      </c>
    </row>
    <row r="109" spans="1:10" ht="15">
      <c r="A109" s="24" t="s">
        <v>896</v>
      </c>
      <c r="B109" s="24" t="s">
        <v>896</v>
      </c>
      <c r="C109" s="25">
        <v>410222</v>
      </c>
      <c r="D109" s="24" t="s">
        <v>881</v>
      </c>
      <c r="E109" s="24" t="s">
        <v>857</v>
      </c>
      <c r="F109" s="24" t="s">
        <v>667</v>
      </c>
      <c r="G109" s="24" t="s">
        <v>541</v>
      </c>
      <c r="H109" s="26">
        <v>43714</v>
      </c>
      <c r="I109" s="24" t="s">
        <v>897</v>
      </c>
      <c r="J109" s="24" t="s">
        <v>393</v>
      </c>
    </row>
    <row r="110" spans="1:10" ht="15">
      <c r="A110" s="12">
        <v>859800</v>
      </c>
      <c r="B110" s="12" t="s">
        <v>281</v>
      </c>
      <c r="C110" s="22">
        <v>23200</v>
      </c>
      <c r="D110" s="12" t="s">
        <v>898</v>
      </c>
      <c r="E110" s="12" t="s">
        <v>899</v>
      </c>
      <c r="F110" s="12" t="s">
        <v>900</v>
      </c>
      <c r="G110" s="12" t="s">
        <v>345</v>
      </c>
      <c r="H110" s="23">
        <v>43339</v>
      </c>
      <c r="I110" s="12" t="s">
        <v>901</v>
      </c>
      <c r="J110" s="12" t="s">
        <v>380</v>
      </c>
    </row>
    <row r="111" spans="1:10" ht="15">
      <c r="A111" s="12">
        <v>955313</v>
      </c>
      <c r="B111" s="12" t="s">
        <v>902</v>
      </c>
      <c r="C111" s="22">
        <v>141814</v>
      </c>
      <c r="D111" s="12" t="s">
        <v>898</v>
      </c>
      <c r="E111" s="12" t="s">
        <v>851</v>
      </c>
      <c r="F111" s="12" t="s">
        <v>903</v>
      </c>
      <c r="G111" s="12" t="s">
        <v>345</v>
      </c>
      <c r="H111" s="23">
        <v>43707</v>
      </c>
      <c r="I111" s="12" t="s">
        <v>904</v>
      </c>
      <c r="J111" s="12" t="s">
        <v>393</v>
      </c>
    </row>
    <row r="112" spans="1:10" ht="15">
      <c r="A112" s="12">
        <v>953544</v>
      </c>
      <c r="B112" s="12" t="s">
        <v>905</v>
      </c>
      <c r="C112" s="22">
        <v>138059</v>
      </c>
      <c r="D112" s="12" t="s">
        <v>898</v>
      </c>
      <c r="E112" s="12" t="s">
        <v>906</v>
      </c>
      <c r="F112" s="12" t="s">
        <v>903</v>
      </c>
      <c r="G112" s="12" t="s">
        <v>345</v>
      </c>
      <c r="H112" s="23">
        <v>43702</v>
      </c>
      <c r="I112" s="12" t="s">
        <v>907</v>
      </c>
      <c r="J112" s="12" t="s">
        <v>393</v>
      </c>
    </row>
    <row r="113" spans="1:10" ht="15">
      <c r="A113" s="12">
        <v>951599</v>
      </c>
      <c r="B113" s="12" t="s">
        <v>908</v>
      </c>
      <c r="C113" s="22">
        <v>54400</v>
      </c>
      <c r="D113" s="12" t="s">
        <v>898</v>
      </c>
      <c r="E113" s="12" t="s">
        <v>851</v>
      </c>
      <c r="F113" s="12" t="s">
        <v>903</v>
      </c>
      <c r="G113" s="12" t="s">
        <v>345</v>
      </c>
      <c r="H113" s="23">
        <v>43693</v>
      </c>
      <c r="I113" s="12" t="s">
        <v>909</v>
      </c>
      <c r="J113" s="12" t="s">
        <v>393</v>
      </c>
    </row>
    <row r="114" spans="1:10" ht="15">
      <c r="A114" s="12">
        <v>948133</v>
      </c>
      <c r="B114" s="12" t="s">
        <v>910</v>
      </c>
      <c r="C114" s="22">
        <v>54400</v>
      </c>
      <c r="D114" s="12" t="s">
        <v>898</v>
      </c>
      <c r="E114" s="12" t="s">
        <v>911</v>
      </c>
      <c r="F114" s="12" t="s">
        <v>903</v>
      </c>
      <c r="G114" s="12" t="s">
        <v>345</v>
      </c>
      <c r="H114" s="23">
        <v>43679</v>
      </c>
      <c r="I114" s="12" t="s">
        <v>912</v>
      </c>
      <c r="J114" s="12" t="s">
        <v>393</v>
      </c>
    </row>
    <row r="115" spans="1:10" ht="15">
      <c r="A115" s="24" t="s">
        <v>913</v>
      </c>
      <c r="B115" s="24" t="s">
        <v>913</v>
      </c>
      <c r="C115" s="25">
        <v>411873</v>
      </c>
      <c r="D115" s="24" t="s">
        <v>898</v>
      </c>
      <c r="E115" s="24" t="s">
        <v>914</v>
      </c>
      <c r="F115" s="24" t="s">
        <v>733</v>
      </c>
      <c r="G115" s="24" t="s">
        <v>541</v>
      </c>
      <c r="H115" s="26">
        <v>43753</v>
      </c>
      <c r="I115" s="24" t="s">
        <v>915</v>
      </c>
      <c r="J115" s="24" t="s">
        <v>393</v>
      </c>
    </row>
    <row r="116" spans="1:10" ht="15">
      <c r="A116" s="12">
        <v>918591</v>
      </c>
      <c r="B116" s="12" t="s">
        <v>916</v>
      </c>
      <c r="C116" s="22">
        <v>207721</v>
      </c>
      <c r="D116" s="12" t="s">
        <v>917</v>
      </c>
      <c r="E116" s="12" t="s">
        <v>918</v>
      </c>
      <c r="F116" s="12" t="s">
        <v>845</v>
      </c>
      <c r="G116" s="12" t="s">
        <v>345</v>
      </c>
      <c r="H116" s="23">
        <v>43576</v>
      </c>
      <c r="I116" s="12" t="s">
        <v>919</v>
      </c>
      <c r="J116" s="12" t="s">
        <v>393</v>
      </c>
    </row>
    <row r="117" spans="1:10" ht="15">
      <c r="A117" s="12">
        <v>920339</v>
      </c>
      <c r="B117" s="12" t="s">
        <v>920</v>
      </c>
      <c r="C117" s="22">
        <v>473000</v>
      </c>
      <c r="D117" s="12" t="s">
        <v>917</v>
      </c>
      <c r="E117" s="12" t="s">
        <v>921</v>
      </c>
      <c r="F117" s="12" t="s">
        <v>845</v>
      </c>
      <c r="G117" s="12" t="s">
        <v>345</v>
      </c>
      <c r="H117" s="23">
        <v>43581</v>
      </c>
      <c r="I117" s="12" t="s">
        <v>922</v>
      </c>
      <c r="J117" s="12" t="s">
        <v>393</v>
      </c>
    </row>
    <row r="118" spans="1:10" ht="15">
      <c r="A118" s="12">
        <v>916991</v>
      </c>
      <c r="B118" s="12" t="s">
        <v>843</v>
      </c>
      <c r="C118" s="22">
        <v>344473</v>
      </c>
      <c r="D118" s="12" t="s">
        <v>917</v>
      </c>
      <c r="E118" s="12" t="s">
        <v>923</v>
      </c>
      <c r="F118" s="12" t="s">
        <v>845</v>
      </c>
      <c r="G118" s="12" t="s">
        <v>345</v>
      </c>
      <c r="H118" s="23">
        <v>43569</v>
      </c>
      <c r="I118" s="12" t="s">
        <v>846</v>
      </c>
      <c r="J118" s="12" t="s">
        <v>393</v>
      </c>
    </row>
    <row r="119" spans="1:10" ht="15">
      <c r="A119" s="12">
        <v>33852</v>
      </c>
      <c r="B119" s="12" t="s">
        <v>924</v>
      </c>
      <c r="C119" s="22">
        <v>61340</v>
      </c>
      <c r="D119" s="12" t="s">
        <v>917</v>
      </c>
      <c r="E119" s="12" t="s">
        <v>925</v>
      </c>
      <c r="F119" s="12" t="s">
        <v>926</v>
      </c>
      <c r="G119" s="12" t="s">
        <v>345</v>
      </c>
      <c r="H119" s="23">
        <v>43612</v>
      </c>
      <c r="I119" s="12" t="s">
        <v>927</v>
      </c>
      <c r="J119" s="12" t="s">
        <v>393</v>
      </c>
    </row>
    <row r="120" spans="1:10" ht="15">
      <c r="A120" s="12">
        <v>923208</v>
      </c>
      <c r="B120" s="12" t="s">
        <v>928</v>
      </c>
      <c r="C120" s="22">
        <v>58441</v>
      </c>
      <c r="D120" s="12" t="s">
        <v>917</v>
      </c>
      <c r="E120" s="12" t="s">
        <v>929</v>
      </c>
      <c r="F120" s="12" t="s">
        <v>926</v>
      </c>
      <c r="G120" s="12" t="s">
        <v>345</v>
      </c>
      <c r="H120" s="23">
        <v>43592</v>
      </c>
      <c r="I120" s="12" t="s">
        <v>930</v>
      </c>
      <c r="J120" s="12" t="s">
        <v>393</v>
      </c>
    </row>
    <row r="121" spans="1:10" ht="15">
      <c r="A121" s="12">
        <v>926118</v>
      </c>
      <c r="B121" s="12" t="s">
        <v>931</v>
      </c>
      <c r="C121" s="22">
        <v>79200</v>
      </c>
      <c r="D121" s="12" t="s">
        <v>917</v>
      </c>
      <c r="E121" s="12" t="s">
        <v>921</v>
      </c>
      <c r="F121" s="12" t="s">
        <v>926</v>
      </c>
      <c r="G121" s="12" t="s">
        <v>345</v>
      </c>
      <c r="H121" s="23">
        <v>43601</v>
      </c>
      <c r="I121" s="12" t="s">
        <v>932</v>
      </c>
      <c r="J121" s="12" t="s">
        <v>393</v>
      </c>
    </row>
    <row r="122" spans="1:10" ht="15">
      <c r="A122" s="12">
        <v>927335</v>
      </c>
      <c r="B122" s="12" t="s">
        <v>933</v>
      </c>
      <c r="C122" s="22">
        <v>306721</v>
      </c>
      <c r="D122" s="12" t="s">
        <v>917</v>
      </c>
      <c r="E122" s="12" t="s">
        <v>934</v>
      </c>
      <c r="F122" s="12" t="s">
        <v>926</v>
      </c>
      <c r="G122" s="12" t="s">
        <v>345</v>
      </c>
      <c r="H122" s="23">
        <v>43606</v>
      </c>
      <c r="I122" s="12" t="s">
        <v>935</v>
      </c>
      <c r="J122" s="12" t="s">
        <v>393</v>
      </c>
    </row>
    <row r="123" spans="1:10" ht="15">
      <c r="A123" s="12">
        <v>929115</v>
      </c>
      <c r="B123" s="12" t="s">
        <v>936</v>
      </c>
      <c r="C123" s="22">
        <v>120477</v>
      </c>
      <c r="D123" s="12" t="s">
        <v>917</v>
      </c>
      <c r="E123" s="12" t="s">
        <v>937</v>
      </c>
      <c r="F123" s="12" t="s">
        <v>926</v>
      </c>
      <c r="G123" s="12" t="s">
        <v>345</v>
      </c>
      <c r="H123" s="23">
        <v>43613</v>
      </c>
      <c r="I123" s="12" t="s">
        <v>938</v>
      </c>
      <c r="J123" s="12" t="s">
        <v>393</v>
      </c>
    </row>
    <row r="124" spans="1:10" ht="15">
      <c r="A124" s="24" t="s">
        <v>939</v>
      </c>
      <c r="B124" s="24" t="s">
        <v>939</v>
      </c>
      <c r="C124" s="25">
        <v>1651373</v>
      </c>
      <c r="D124" s="24" t="s">
        <v>917</v>
      </c>
      <c r="E124" s="24" t="s">
        <v>940</v>
      </c>
      <c r="F124" s="24" t="s">
        <v>733</v>
      </c>
      <c r="G124" s="24" t="s">
        <v>541</v>
      </c>
      <c r="H124" s="26">
        <v>43776</v>
      </c>
      <c r="I124" s="24" t="s">
        <v>941</v>
      </c>
      <c r="J124" s="24" t="s">
        <v>393</v>
      </c>
    </row>
    <row r="125" spans="1:10" ht="15">
      <c r="A125" s="12">
        <v>950736</v>
      </c>
      <c r="B125" s="12" t="s">
        <v>942</v>
      </c>
      <c r="C125" s="22">
        <v>56330</v>
      </c>
      <c r="D125" s="12" t="s">
        <v>943</v>
      </c>
      <c r="E125" s="12" t="s">
        <v>944</v>
      </c>
      <c r="F125" s="12" t="s">
        <v>945</v>
      </c>
      <c r="G125" s="12" t="s">
        <v>345</v>
      </c>
      <c r="H125" s="23">
        <v>43690</v>
      </c>
      <c r="I125" s="12" t="s">
        <v>946</v>
      </c>
      <c r="J125" s="12" t="s">
        <v>393</v>
      </c>
    </row>
    <row r="126" spans="1:10" ht="15">
      <c r="A126" s="12">
        <v>36192</v>
      </c>
      <c r="B126" s="12" t="s">
        <v>947</v>
      </c>
      <c r="C126" s="22">
        <v>409105</v>
      </c>
      <c r="D126" s="12" t="s">
        <v>943</v>
      </c>
      <c r="E126" s="12" t="s">
        <v>948</v>
      </c>
      <c r="F126" s="12" t="s">
        <v>945</v>
      </c>
      <c r="G126" s="12" t="s">
        <v>345</v>
      </c>
      <c r="H126" s="23">
        <v>43705</v>
      </c>
      <c r="I126" s="12" t="s">
        <v>949</v>
      </c>
      <c r="J126" s="12" t="s">
        <v>393</v>
      </c>
    </row>
    <row r="127" spans="1:10" ht="15">
      <c r="A127" s="24" t="s">
        <v>950</v>
      </c>
      <c r="B127" s="24" t="s">
        <v>950</v>
      </c>
      <c r="C127" s="25">
        <v>465435</v>
      </c>
      <c r="D127" s="24" t="s">
        <v>943</v>
      </c>
      <c r="E127" s="24" t="s">
        <v>914</v>
      </c>
      <c r="F127" s="24" t="s">
        <v>540</v>
      </c>
      <c r="G127" s="24" t="s">
        <v>541</v>
      </c>
      <c r="H127" s="26">
        <v>43753</v>
      </c>
      <c r="I127" s="24" t="s">
        <v>951</v>
      </c>
      <c r="J127" s="24" t="s">
        <v>393</v>
      </c>
    </row>
    <row r="128" spans="1:10" ht="15">
      <c r="A128" s="12">
        <v>929115</v>
      </c>
      <c r="B128" s="12" t="s">
        <v>936</v>
      </c>
      <c r="C128" s="22">
        <v>289428</v>
      </c>
      <c r="D128" s="12" t="s">
        <v>952</v>
      </c>
      <c r="E128" s="12" t="s">
        <v>953</v>
      </c>
      <c r="F128" s="12" t="s">
        <v>926</v>
      </c>
      <c r="G128" s="12" t="s">
        <v>345</v>
      </c>
      <c r="H128" s="23">
        <v>43613</v>
      </c>
      <c r="I128" s="12" t="s">
        <v>938</v>
      </c>
      <c r="J128" s="12" t="s">
        <v>393</v>
      </c>
    </row>
    <row r="129" spans="1:10" ht="15">
      <c r="A129" s="12">
        <v>929218</v>
      </c>
      <c r="B129" s="12" t="s">
        <v>954</v>
      </c>
      <c r="C129" s="22">
        <v>191650</v>
      </c>
      <c r="D129" s="12" t="s">
        <v>952</v>
      </c>
      <c r="E129" s="12" t="s">
        <v>955</v>
      </c>
      <c r="F129" s="12" t="s">
        <v>926</v>
      </c>
      <c r="G129" s="12" t="s">
        <v>345</v>
      </c>
      <c r="H129" s="23">
        <v>43613</v>
      </c>
      <c r="I129" s="12" t="s">
        <v>956</v>
      </c>
      <c r="J129" s="12" t="s">
        <v>393</v>
      </c>
    </row>
    <row r="130" spans="1:10" ht="15">
      <c r="A130" s="24" t="s">
        <v>957</v>
      </c>
      <c r="B130" s="24" t="s">
        <v>957</v>
      </c>
      <c r="C130" s="25">
        <v>481078</v>
      </c>
      <c r="D130" s="24" t="s">
        <v>952</v>
      </c>
      <c r="E130" s="24" t="s">
        <v>958</v>
      </c>
      <c r="F130" s="24" t="s">
        <v>733</v>
      </c>
      <c r="G130" s="24" t="s">
        <v>541</v>
      </c>
      <c r="H130" s="26">
        <v>43887</v>
      </c>
      <c r="I130" s="24" t="s">
        <v>959</v>
      </c>
      <c r="J130" s="24" t="s">
        <v>393</v>
      </c>
    </row>
    <row r="131" spans="1:10" ht="15">
      <c r="A131" s="12">
        <v>19751</v>
      </c>
      <c r="B131" s="12" t="s">
        <v>893</v>
      </c>
      <c r="C131" s="22">
        <v>28783</v>
      </c>
      <c r="D131" s="12" t="s">
        <v>960</v>
      </c>
      <c r="E131" s="12" t="s">
        <v>894</v>
      </c>
      <c r="F131" s="12" t="s">
        <v>961</v>
      </c>
      <c r="G131" s="12" t="s">
        <v>345</v>
      </c>
      <c r="H131" s="23">
        <v>43677</v>
      </c>
      <c r="I131" s="12" t="s">
        <v>962</v>
      </c>
      <c r="J131" s="12" t="s">
        <v>393</v>
      </c>
    </row>
    <row r="132" spans="1:10" ht="15">
      <c r="A132" s="24" t="s">
        <v>963</v>
      </c>
      <c r="B132" s="24" t="s">
        <v>963</v>
      </c>
      <c r="C132" s="25">
        <v>28783</v>
      </c>
      <c r="D132" s="24" t="s">
        <v>960</v>
      </c>
      <c r="E132" s="24" t="s">
        <v>958</v>
      </c>
      <c r="F132" s="24" t="s">
        <v>667</v>
      </c>
      <c r="G132" s="24" t="s">
        <v>541</v>
      </c>
      <c r="H132" s="26">
        <v>43887</v>
      </c>
      <c r="I132" s="24" t="s">
        <v>964</v>
      </c>
      <c r="J132" s="24" t="s">
        <v>393</v>
      </c>
    </row>
    <row r="133" spans="1:10" ht="15">
      <c r="A133" s="12">
        <v>929218</v>
      </c>
      <c r="B133" s="12" t="s">
        <v>954</v>
      </c>
      <c r="C133" s="22">
        <v>930457</v>
      </c>
      <c r="D133" s="12" t="s">
        <v>965</v>
      </c>
      <c r="E133" s="12" t="s">
        <v>966</v>
      </c>
      <c r="F133" s="12" t="s">
        <v>926</v>
      </c>
      <c r="G133" s="12" t="s">
        <v>345</v>
      </c>
      <c r="H133" s="23">
        <v>43614</v>
      </c>
      <c r="I133" s="12" t="s">
        <v>967</v>
      </c>
      <c r="J133" s="12" t="s">
        <v>393</v>
      </c>
    </row>
    <row r="134" spans="1:10" ht="15">
      <c r="A134" s="24" t="s">
        <v>968</v>
      </c>
      <c r="B134" s="24" t="s">
        <v>968</v>
      </c>
      <c r="C134" s="25">
        <v>930457</v>
      </c>
      <c r="D134" s="24" t="s">
        <v>965</v>
      </c>
      <c r="E134" s="24" t="s">
        <v>969</v>
      </c>
      <c r="F134" s="24" t="s">
        <v>733</v>
      </c>
      <c r="G134" s="24" t="s">
        <v>541</v>
      </c>
      <c r="H134" s="26">
        <v>43896</v>
      </c>
      <c r="I134" s="24" t="s">
        <v>970</v>
      </c>
      <c r="J134" s="24" t="s">
        <v>393</v>
      </c>
    </row>
    <row r="135" spans="1:10" ht="15">
      <c r="A135" s="12">
        <v>920472</v>
      </c>
      <c r="B135" s="12" t="s">
        <v>971</v>
      </c>
      <c r="C135" s="22">
        <v>70555</v>
      </c>
      <c r="D135" s="12" t="s">
        <v>972</v>
      </c>
      <c r="E135" s="12" t="s">
        <v>973</v>
      </c>
      <c r="F135" s="12" t="s">
        <v>863</v>
      </c>
      <c r="G135" s="12" t="s">
        <v>345</v>
      </c>
      <c r="H135" s="23">
        <v>43582</v>
      </c>
      <c r="I135" s="12" t="s">
        <v>974</v>
      </c>
      <c r="J135" s="12" t="s">
        <v>393</v>
      </c>
    </row>
    <row r="136" spans="1:10" ht="15">
      <c r="A136" s="24" t="s">
        <v>975</v>
      </c>
      <c r="B136" s="24" t="s">
        <v>975</v>
      </c>
      <c r="C136" s="25">
        <v>70555</v>
      </c>
      <c r="D136" s="24" t="s">
        <v>972</v>
      </c>
      <c r="E136" s="24" t="s">
        <v>969</v>
      </c>
      <c r="F136" s="24" t="s">
        <v>602</v>
      </c>
      <c r="G136" s="24" t="s">
        <v>541</v>
      </c>
      <c r="H136" s="26">
        <v>43896</v>
      </c>
      <c r="I136" s="24" t="s">
        <v>976</v>
      </c>
      <c r="J136" s="24" t="s">
        <v>393</v>
      </c>
    </row>
    <row r="137" spans="1:10" ht="15">
      <c r="A137" s="12">
        <v>981623</v>
      </c>
      <c r="B137" s="12" t="s">
        <v>977</v>
      </c>
      <c r="C137" s="22">
        <v>142191</v>
      </c>
      <c r="D137" s="12" t="s">
        <v>978</v>
      </c>
      <c r="E137" s="12" t="s">
        <v>979</v>
      </c>
      <c r="F137" s="12" t="s">
        <v>980</v>
      </c>
      <c r="G137" s="12" t="s">
        <v>345</v>
      </c>
      <c r="H137" s="23">
        <v>43812</v>
      </c>
      <c r="I137" s="12" t="s">
        <v>981</v>
      </c>
      <c r="J137" s="12" t="s">
        <v>393</v>
      </c>
    </row>
    <row r="138" spans="1:10" ht="15">
      <c r="A138" s="12">
        <v>983314</v>
      </c>
      <c r="B138" s="12" t="s">
        <v>982</v>
      </c>
      <c r="C138" s="22">
        <v>1616096</v>
      </c>
      <c r="D138" s="12" t="s">
        <v>978</v>
      </c>
      <c r="E138" s="12" t="s">
        <v>983</v>
      </c>
      <c r="F138" s="12" t="s">
        <v>980</v>
      </c>
      <c r="G138" s="12" t="s">
        <v>345</v>
      </c>
      <c r="H138" s="23">
        <v>43821</v>
      </c>
      <c r="I138" s="12" t="s">
        <v>984</v>
      </c>
      <c r="J138" s="12" t="s">
        <v>393</v>
      </c>
    </row>
    <row r="139" spans="1:10" ht="15">
      <c r="A139" s="12">
        <v>919296</v>
      </c>
      <c r="B139" s="12" t="s">
        <v>985</v>
      </c>
      <c r="C139" s="22">
        <v>146542</v>
      </c>
      <c r="D139" s="12" t="s">
        <v>978</v>
      </c>
      <c r="E139" s="12" t="s">
        <v>986</v>
      </c>
      <c r="F139" s="12" t="s">
        <v>987</v>
      </c>
      <c r="G139" s="12" t="s">
        <v>345</v>
      </c>
      <c r="H139" s="23">
        <v>43578</v>
      </c>
      <c r="I139" s="12" t="s">
        <v>988</v>
      </c>
      <c r="J139" s="12" t="s">
        <v>393</v>
      </c>
    </row>
    <row r="140" spans="1:10" ht="15">
      <c r="A140" s="24" t="s">
        <v>989</v>
      </c>
      <c r="B140" s="24" t="s">
        <v>989</v>
      </c>
      <c r="C140" s="25">
        <v>1904829</v>
      </c>
      <c r="D140" s="24" t="s">
        <v>978</v>
      </c>
      <c r="E140" s="24" t="s">
        <v>969</v>
      </c>
      <c r="F140" s="24" t="s">
        <v>745</v>
      </c>
      <c r="G140" s="24" t="s">
        <v>541</v>
      </c>
      <c r="H140" s="26">
        <v>43896</v>
      </c>
      <c r="I140" s="24" t="s">
        <v>990</v>
      </c>
      <c r="J140" s="24" t="s">
        <v>393</v>
      </c>
    </row>
    <row r="141" spans="1:10" ht="15">
      <c r="A141" s="12">
        <v>975905</v>
      </c>
      <c r="B141" s="12" t="s">
        <v>991</v>
      </c>
      <c r="C141" s="22">
        <v>596821</v>
      </c>
      <c r="D141" s="12" t="s">
        <v>992</v>
      </c>
      <c r="E141" s="12" t="s">
        <v>993</v>
      </c>
      <c r="F141" s="12" t="s">
        <v>994</v>
      </c>
      <c r="G141" s="12" t="s">
        <v>345</v>
      </c>
      <c r="H141" s="23">
        <v>43790</v>
      </c>
      <c r="I141" s="12" t="s">
        <v>995</v>
      </c>
      <c r="J141" s="12" t="s">
        <v>393</v>
      </c>
    </row>
    <row r="142" spans="1:10" ht="15">
      <c r="A142" s="12">
        <v>37150</v>
      </c>
      <c r="B142" s="12" t="s">
        <v>996</v>
      </c>
      <c r="C142" s="22">
        <v>64967</v>
      </c>
      <c r="D142" s="12" t="s">
        <v>992</v>
      </c>
      <c r="E142" s="12" t="s">
        <v>997</v>
      </c>
      <c r="F142" s="12" t="s">
        <v>998</v>
      </c>
      <c r="G142" s="12" t="s">
        <v>345</v>
      </c>
      <c r="H142" s="23">
        <v>43741</v>
      </c>
      <c r="I142" s="12" t="s">
        <v>999</v>
      </c>
      <c r="J142" s="12" t="s">
        <v>393</v>
      </c>
    </row>
    <row r="143" spans="1:10" ht="15">
      <c r="A143" s="24" t="s">
        <v>1000</v>
      </c>
      <c r="B143" s="24" t="s">
        <v>1000</v>
      </c>
      <c r="C143" s="25">
        <v>661788</v>
      </c>
      <c r="D143" s="24" t="s">
        <v>992</v>
      </c>
      <c r="E143" s="24" t="s">
        <v>969</v>
      </c>
      <c r="F143" s="24" t="s">
        <v>540</v>
      </c>
      <c r="G143" s="24" t="s">
        <v>541</v>
      </c>
      <c r="H143" s="26">
        <v>43896</v>
      </c>
      <c r="I143" s="24" t="s">
        <v>1001</v>
      </c>
      <c r="J143" s="24" t="s">
        <v>393</v>
      </c>
    </row>
    <row r="144" spans="1:10" ht="15">
      <c r="A144" s="12">
        <v>933049</v>
      </c>
      <c r="B144" s="12" t="s">
        <v>1002</v>
      </c>
      <c r="C144" s="22">
        <v>401888</v>
      </c>
      <c r="D144" s="12" t="s">
        <v>1003</v>
      </c>
      <c r="E144" s="12" t="s">
        <v>1004</v>
      </c>
      <c r="F144" s="12" t="s">
        <v>1005</v>
      </c>
      <c r="G144" s="12" t="s">
        <v>345</v>
      </c>
      <c r="H144" s="23">
        <v>43625</v>
      </c>
      <c r="I144" s="12" t="s">
        <v>1006</v>
      </c>
      <c r="J144" s="12" t="s">
        <v>393</v>
      </c>
    </row>
    <row r="145" spans="1:10" ht="15">
      <c r="A145" s="12">
        <v>929218</v>
      </c>
      <c r="B145" s="12" t="s">
        <v>954</v>
      </c>
      <c r="C145" s="22">
        <v>636772</v>
      </c>
      <c r="D145" s="12" t="s">
        <v>1003</v>
      </c>
      <c r="E145" s="12" t="s">
        <v>1007</v>
      </c>
      <c r="F145" s="12" t="s">
        <v>926</v>
      </c>
      <c r="G145" s="12" t="s">
        <v>345</v>
      </c>
      <c r="H145" s="23">
        <v>43614</v>
      </c>
      <c r="I145" s="12" t="s">
        <v>967</v>
      </c>
      <c r="J145" s="12" t="s">
        <v>393</v>
      </c>
    </row>
    <row r="146" spans="1:10" ht="15">
      <c r="A146" s="24" t="s">
        <v>1008</v>
      </c>
      <c r="B146" s="24" t="s">
        <v>1008</v>
      </c>
      <c r="C146" s="25">
        <v>1038660</v>
      </c>
      <c r="D146" s="24" t="s">
        <v>1003</v>
      </c>
      <c r="E146" s="24" t="s">
        <v>1009</v>
      </c>
      <c r="F146" s="24" t="s">
        <v>733</v>
      </c>
      <c r="G146" s="24" t="s">
        <v>541</v>
      </c>
      <c r="H146" s="26">
        <v>43924</v>
      </c>
      <c r="I146" s="24" t="s">
        <v>1010</v>
      </c>
      <c r="J146" s="24" t="s">
        <v>393</v>
      </c>
    </row>
    <row r="147" spans="1:10" ht="15">
      <c r="A147" s="12">
        <v>983595</v>
      </c>
      <c r="B147" s="12" t="s">
        <v>1011</v>
      </c>
      <c r="C147" s="22">
        <v>144469</v>
      </c>
      <c r="D147" s="12" t="s">
        <v>1012</v>
      </c>
      <c r="E147" s="12" t="s">
        <v>1013</v>
      </c>
      <c r="F147" s="12" t="s">
        <v>1014</v>
      </c>
      <c r="G147" s="12" t="s">
        <v>345</v>
      </c>
      <c r="H147" s="23">
        <v>43823</v>
      </c>
      <c r="I147" s="12" t="s">
        <v>1015</v>
      </c>
      <c r="J147" s="12" t="s">
        <v>347</v>
      </c>
    </row>
    <row r="148" spans="1:10" ht="15">
      <c r="A148" s="24" t="s">
        <v>1016</v>
      </c>
      <c r="B148" s="24" t="s">
        <v>1016</v>
      </c>
      <c r="C148" s="25">
        <v>144469</v>
      </c>
      <c r="D148" s="24" t="s">
        <v>1012</v>
      </c>
      <c r="E148" s="24" t="s">
        <v>969</v>
      </c>
      <c r="F148" s="24" t="s">
        <v>1017</v>
      </c>
      <c r="G148" s="24" t="s">
        <v>541</v>
      </c>
      <c r="H148" s="26">
        <v>43896</v>
      </c>
      <c r="I148" s="24" t="s">
        <v>1018</v>
      </c>
      <c r="J148" s="24" t="s">
        <v>393</v>
      </c>
    </row>
    <row r="149" spans="1:10" ht="15">
      <c r="A149" s="12">
        <v>909375</v>
      </c>
      <c r="B149" s="12" t="s">
        <v>312</v>
      </c>
      <c r="C149" s="22">
        <v>207375</v>
      </c>
      <c r="D149" s="12" t="s">
        <v>1019</v>
      </c>
      <c r="E149" s="12" t="s">
        <v>1020</v>
      </c>
      <c r="F149" s="12" t="s">
        <v>820</v>
      </c>
      <c r="G149" s="12" t="s">
        <v>345</v>
      </c>
      <c r="H149" s="23">
        <v>43544</v>
      </c>
      <c r="I149" s="12" t="s">
        <v>821</v>
      </c>
      <c r="J149" s="12" t="s">
        <v>393</v>
      </c>
    </row>
    <row r="150" spans="1:10" ht="15">
      <c r="A150" s="12">
        <v>948241</v>
      </c>
      <c r="B150" s="12" t="s">
        <v>1021</v>
      </c>
      <c r="C150" s="22">
        <v>267078</v>
      </c>
      <c r="D150" s="12" t="s">
        <v>1019</v>
      </c>
      <c r="E150" s="12" t="s">
        <v>1022</v>
      </c>
      <c r="F150" s="12" t="s">
        <v>1023</v>
      </c>
      <c r="G150" s="12" t="s">
        <v>345</v>
      </c>
      <c r="H150" s="23">
        <v>43679</v>
      </c>
      <c r="I150" s="12" t="s">
        <v>1024</v>
      </c>
      <c r="J150" s="12" t="s">
        <v>393</v>
      </c>
    </row>
    <row r="151" spans="1:10" ht="15">
      <c r="A151" s="12">
        <v>959314</v>
      </c>
      <c r="B151" s="12" t="s">
        <v>1025</v>
      </c>
      <c r="C151" s="22">
        <v>93800</v>
      </c>
      <c r="D151" s="12" t="s">
        <v>1019</v>
      </c>
      <c r="E151" s="12" t="s">
        <v>1026</v>
      </c>
      <c r="F151" s="12" t="s">
        <v>1027</v>
      </c>
      <c r="G151" s="12" t="s">
        <v>345</v>
      </c>
      <c r="H151" s="23">
        <v>43725</v>
      </c>
      <c r="I151" s="12" t="s">
        <v>1028</v>
      </c>
      <c r="J151" s="12" t="s">
        <v>393</v>
      </c>
    </row>
    <row r="152" spans="1:10" ht="15">
      <c r="A152" s="12">
        <v>955436</v>
      </c>
      <c r="B152" s="12" t="s">
        <v>1029</v>
      </c>
      <c r="C152" s="22">
        <v>128427</v>
      </c>
      <c r="D152" s="12" t="s">
        <v>1019</v>
      </c>
      <c r="E152" s="12" t="s">
        <v>1030</v>
      </c>
      <c r="F152" s="12" t="s">
        <v>1027</v>
      </c>
      <c r="G152" s="12" t="s">
        <v>345</v>
      </c>
      <c r="H152" s="23">
        <v>43709</v>
      </c>
      <c r="I152" s="12" t="s">
        <v>1031</v>
      </c>
      <c r="J152" s="12" t="s">
        <v>393</v>
      </c>
    </row>
    <row r="153" spans="1:10" ht="15">
      <c r="A153" s="12">
        <v>955632</v>
      </c>
      <c r="B153" s="12" t="s">
        <v>1032</v>
      </c>
      <c r="C153" s="22">
        <v>14600</v>
      </c>
      <c r="D153" s="12" t="s">
        <v>1019</v>
      </c>
      <c r="E153" s="12" t="s">
        <v>1026</v>
      </c>
      <c r="F153" s="12" t="s">
        <v>1027</v>
      </c>
      <c r="G153" s="12" t="s">
        <v>345</v>
      </c>
      <c r="H153" s="23">
        <v>43710</v>
      </c>
      <c r="I153" s="12" t="s">
        <v>1033</v>
      </c>
      <c r="J153" s="12" t="s">
        <v>393</v>
      </c>
    </row>
    <row r="154" spans="1:10" ht="15">
      <c r="A154" s="12">
        <v>956301</v>
      </c>
      <c r="B154" s="12" t="s">
        <v>1034</v>
      </c>
      <c r="C154" s="22">
        <v>25800</v>
      </c>
      <c r="D154" s="12" t="s">
        <v>1019</v>
      </c>
      <c r="E154" s="12" t="s">
        <v>1026</v>
      </c>
      <c r="F154" s="12" t="s">
        <v>1027</v>
      </c>
      <c r="G154" s="12" t="s">
        <v>345</v>
      </c>
      <c r="H154" s="23">
        <v>43712</v>
      </c>
      <c r="I154" s="12" t="s">
        <v>1035</v>
      </c>
      <c r="J154" s="12" t="s">
        <v>393</v>
      </c>
    </row>
    <row r="155" spans="1:10" ht="15">
      <c r="A155" s="12">
        <v>962152</v>
      </c>
      <c r="B155" s="12" t="s">
        <v>1036</v>
      </c>
      <c r="C155" s="22">
        <v>185000</v>
      </c>
      <c r="D155" s="12" t="s">
        <v>1019</v>
      </c>
      <c r="E155" s="12" t="s">
        <v>1026</v>
      </c>
      <c r="F155" s="12" t="s">
        <v>1027</v>
      </c>
      <c r="G155" s="12" t="s">
        <v>345</v>
      </c>
      <c r="H155" s="23">
        <v>43735</v>
      </c>
      <c r="I155" s="12" t="s">
        <v>1037</v>
      </c>
      <c r="J155" s="12" t="s">
        <v>393</v>
      </c>
    </row>
    <row r="156" spans="1:10" ht="15">
      <c r="A156" s="12">
        <v>962067</v>
      </c>
      <c r="B156" s="12" t="s">
        <v>1038</v>
      </c>
      <c r="C156" s="22">
        <v>197600</v>
      </c>
      <c r="D156" s="12" t="s">
        <v>1019</v>
      </c>
      <c r="E156" s="12" t="s">
        <v>918</v>
      </c>
      <c r="F156" s="12" t="s">
        <v>1039</v>
      </c>
      <c r="G156" s="12" t="s">
        <v>345</v>
      </c>
      <c r="H156" s="23">
        <v>43734</v>
      </c>
      <c r="I156" s="12" t="s">
        <v>1040</v>
      </c>
      <c r="J156" s="12" t="s">
        <v>393</v>
      </c>
    </row>
    <row r="157" spans="1:10" ht="15">
      <c r="A157" s="12">
        <v>960196</v>
      </c>
      <c r="B157" s="12" t="s">
        <v>1041</v>
      </c>
      <c r="C157" s="22">
        <v>263870</v>
      </c>
      <c r="D157" s="12" t="s">
        <v>1019</v>
      </c>
      <c r="E157" s="12" t="s">
        <v>1042</v>
      </c>
      <c r="F157" s="12" t="s">
        <v>1039</v>
      </c>
      <c r="G157" s="12" t="s">
        <v>345</v>
      </c>
      <c r="H157" s="23">
        <v>43727</v>
      </c>
      <c r="I157" s="12" t="s">
        <v>1043</v>
      </c>
      <c r="J157" s="12" t="s">
        <v>393</v>
      </c>
    </row>
    <row r="158" spans="1:10" ht="15">
      <c r="A158" s="12">
        <v>20975</v>
      </c>
      <c r="B158" s="12" t="s">
        <v>1044</v>
      </c>
      <c r="C158" s="22">
        <v>115200</v>
      </c>
      <c r="D158" s="12" t="s">
        <v>1019</v>
      </c>
      <c r="E158" s="12" t="s">
        <v>1045</v>
      </c>
      <c r="F158" s="12" t="s">
        <v>1046</v>
      </c>
      <c r="G158" s="12" t="s">
        <v>345</v>
      </c>
      <c r="H158" s="23">
        <v>43735</v>
      </c>
      <c r="I158" s="12" t="s">
        <v>1047</v>
      </c>
      <c r="J158" s="12" t="s">
        <v>393</v>
      </c>
    </row>
    <row r="159" spans="1:10" ht="15">
      <c r="A159" s="12">
        <v>977720</v>
      </c>
      <c r="B159" s="12" t="s">
        <v>1048</v>
      </c>
      <c r="C159" s="22">
        <v>962156</v>
      </c>
      <c r="D159" s="12" t="s">
        <v>1019</v>
      </c>
      <c r="E159" s="12" t="s">
        <v>1049</v>
      </c>
      <c r="F159" s="12" t="s">
        <v>1050</v>
      </c>
      <c r="G159" s="12" t="s">
        <v>345</v>
      </c>
      <c r="H159" s="23">
        <v>43797</v>
      </c>
      <c r="I159" s="12" t="s">
        <v>1051</v>
      </c>
      <c r="J159" s="12" t="s">
        <v>393</v>
      </c>
    </row>
    <row r="160" spans="1:10" ht="15">
      <c r="A160" s="12">
        <v>957754</v>
      </c>
      <c r="B160" s="12" t="s">
        <v>1052</v>
      </c>
      <c r="C160" s="22">
        <v>58417</v>
      </c>
      <c r="D160" s="12" t="s">
        <v>1019</v>
      </c>
      <c r="E160" s="12" t="s">
        <v>1053</v>
      </c>
      <c r="F160" s="12" t="s">
        <v>1054</v>
      </c>
      <c r="G160" s="12" t="s">
        <v>345</v>
      </c>
      <c r="H160" s="23">
        <v>43718</v>
      </c>
      <c r="I160" s="12" t="s">
        <v>1055</v>
      </c>
      <c r="J160" s="12" t="s">
        <v>380</v>
      </c>
    </row>
    <row r="161" spans="1:10" ht="15">
      <c r="A161" s="12">
        <v>983919</v>
      </c>
      <c r="B161" s="12" t="s">
        <v>1056</v>
      </c>
      <c r="C161" s="22">
        <v>57566</v>
      </c>
      <c r="D161" s="12" t="s">
        <v>1019</v>
      </c>
      <c r="E161" s="12" t="s">
        <v>1057</v>
      </c>
      <c r="F161" s="12" t="s">
        <v>1058</v>
      </c>
      <c r="G161" s="12" t="s">
        <v>345</v>
      </c>
      <c r="H161" s="23">
        <v>43825</v>
      </c>
      <c r="I161" s="12" t="s">
        <v>1059</v>
      </c>
      <c r="J161" s="12" t="s">
        <v>393</v>
      </c>
    </row>
    <row r="162" spans="1:10" ht="15">
      <c r="A162" s="12">
        <v>971650</v>
      </c>
      <c r="B162" s="12" t="s">
        <v>1060</v>
      </c>
      <c r="C162" s="22">
        <v>56445</v>
      </c>
      <c r="D162" s="12" t="s">
        <v>1019</v>
      </c>
      <c r="E162" s="12" t="s">
        <v>1061</v>
      </c>
      <c r="F162" s="12" t="s">
        <v>994</v>
      </c>
      <c r="G162" s="12" t="s">
        <v>345</v>
      </c>
      <c r="H162" s="23">
        <v>43772</v>
      </c>
      <c r="I162" s="12" t="s">
        <v>1062</v>
      </c>
      <c r="J162" s="12" t="s">
        <v>393</v>
      </c>
    </row>
    <row r="163" spans="1:10" ht="15">
      <c r="A163" s="12">
        <v>972344</v>
      </c>
      <c r="B163" s="12" t="s">
        <v>1063</v>
      </c>
      <c r="C163" s="22">
        <v>148364</v>
      </c>
      <c r="D163" s="12" t="s">
        <v>1019</v>
      </c>
      <c r="E163" s="12" t="s">
        <v>1064</v>
      </c>
      <c r="F163" s="12" t="s">
        <v>994</v>
      </c>
      <c r="G163" s="12" t="s">
        <v>345</v>
      </c>
      <c r="H163" s="23">
        <v>43769</v>
      </c>
      <c r="I163" s="12" t="s">
        <v>1065</v>
      </c>
      <c r="J163" s="12" t="s">
        <v>393</v>
      </c>
    </row>
    <row r="164" spans="1:10" ht="15">
      <c r="A164" s="12">
        <v>37150</v>
      </c>
      <c r="B164" s="12" t="s">
        <v>996</v>
      </c>
      <c r="C164" s="22">
        <v>9033</v>
      </c>
      <c r="D164" s="12" t="s">
        <v>1019</v>
      </c>
      <c r="E164" s="12" t="s">
        <v>1066</v>
      </c>
      <c r="F164" s="12" t="s">
        <v>998</v>
      </c>
      <c r="G164" s="12" t="s">
        <v>345</v>
      </c>
      <c r="H164" s="23">
        <v>43741</v>
      </c>
      <c r="I164" s="12" t="s">
        <v>999</v>
      </c>
      <c r="J164" s="12" t="s">
        <v>393</v>
      </c>
    </row>
    <row r="165" spans="1:10" ht="15">
      <c r="A165" s="12">
        <v>970841</v>
      </c>
      <c r="B165" s="12" t="s">
        <v>1067</v>
      </c>
      <c r="C165" s="22">
        <v>51796</v>
      </c>
      <c r="D165" s="12" t="s">
        <v>1019</v>
      </c>
      <c r="E165" s="12" t="s">
        <v>1061</v>
      </c>
      <c r="F165" s="12" t="s">
        <v>998</v>
      </c>
      <c r="G165" s="12" t="s">
        <v>345</v>
      </c>
      <c r="H165" s="23">
        <v>43769</v>
      </c>
      <c r="I165" s="12" t="s">
        <v>1068</v>
      </c>
      <c r="J165" s="12" t="s">
        <v>380</v>
      </c>
    </row>
    <row r="166" spans="1:10" ht="15">
      <c r="A166" s="12">
        <v>955765</v>
      </c>
      <c r="B166" s="12" t="s">
        <v>218</v>
      </c>
      <c r="C166" s="22">
        <v>389721</v>
      </c>
      <c r="D166" s="12" t="s">
        <v>1019</v>
      </c>
      <c r="E166" s="12" t="s">
        <v>1069</v>
      </c>
      <c r="F166" s="12" t="s">
        <v>1070</v>
      </c>
      <c r="G166" s="12" t="s">
        <v>345</v>
      </c>
      <c r="H166" s="23">
        <v>43708</v>
      </c>
      <c r="I166" s="12" t="s">
        <v>1071</v>
      </c>
      <c r="J166" s="12" t="s">
        <v>393</v>
      </c>
    </row>
    <row r="167" spans="1:10" ht="15">
      <c r="A167" s="12">
        <v>955514</v>
      </c>
      <c r="B167" s="12" t="s">
        <v>221</v>
      </c>
      <c r="C167" s="22">
        <v>3277518</v>
      </c>
      <c r="D167" s="12" t="s">
        <v>1019</v>
      </c>
      <c r="E167" s="12" t="s">
        <v>1072</v>
      </c>
      <c r="F167" s="12" t="s">
        <v>1073</v>
      </c>
      <c r="G167" s="12" t="s">
        <v>345</v>
      </c>
      <c r="H167" s="23">
        <v>43709</v>
      </c>
      <c r="I167" s="12" t="s">
        <v>1074</v>
      </c>
      <c r="J167" s="12" t="s">
        <v>393</v>
      </c>
    </row>
    <row r="168" spans="1:10" ht="15">
      <c r="A168" s="12">
        <v>969115</v>
      </c>
      <c r="B168" s="12" t="s">
        <v>1075</v>
      </c>
      <c r="C168" s="22">
        <v>25800</v>
      </c>
      <c r="D168" s="12" t="s">
        <v>1019</v>
      </c>
      <c r="E168" s="12" t="s">
        <v>1076</v>
      </c>
      <c r="F168" s="12" t="s">
        <v>1077</v>
      </c>
      <c r="G168" s="12" t="s">
        <v>345</v>
      </c>
      <c r="H168" s="23">
        <v>43762</v>
      </c>
      <c r="I168" s="12" t="s">
        <v>1078</v>
      </c>
      <c r="J168" s="12" t="s">
        <v>393</v>
      </c>
    </row>
    <row r="169" spans="1:10" ht="15">
      <c r="A169" s="12">
        <v>969542</v>
      </c>
      <c r="B169" s="12" t="s">
        <v>1079</v>
      </c>
      <c r="C169" s="22">
        <v>87789</v>
      </c>
      <c r="D169" s="12" t="s">
        <v>1019</v>
      </c>
      <c r="E169" s="12" t="s">
        <v>1080</v>
      </c>
      <c r="F169" s="12" t="s">
        <v>1077</v>
      </c>
      <c r="G169" s="12" t="s">
        <v>345</v>
      </c>
      <c r="H169" s="23">
        <v>43763</v>
      </c>
      <c r="I169" s="12" t="s">
        <v>1081</v>
      </c>
      <c r="J169" s="12" t="s">
        <v>393</v>
      </c>
    </row>
    <row r="170" spans="1:10" ht="15">
      <c r="A170" s="12">
        <v>948514</v>
      </c>
      <c r="B170" s="12" t="s">
        <v>186</v>
      </c>
      <c r="C170" s="22">
        <v>1400355</v>
      </c>
      <c r="D170" s="12" t="s">
        <v>1019</v>
      </c>
      <c r="E170" s="12" t="s">
        <v>1082</v>
      </c>
      <c r="F170" s="12" t="s">
        <v>1083</v>
      </c>
      <c r="G170" s="12" t="s">
        <v>345</v>
      </c>
      <c r="H170" s="23">
        <v>43680</v>
      </c>
      <c r="I170" s="12" t="s">
        <v>1084</v>
      </c>
      <c r="J170" s="12" t="s">
        <v>393</v>
      </c>
    </row>
    <row r="171" spans="1:10" ht="15">
      <c r="A171" s="12">
        <v>950164</v>
      </c>
      <c r="B171" s="12" t="s">
        <v>189</v>
      </c>
      <c r="C171" s="22">
        <v>376250</v>
      </c>
      <c r="D171" s="12" t="s">
        <v>1019</v>
      </c>
      <c r="E171" s="12" t="s">
        <v>1085</v>
      </c>
      <c r="F171" s="12" t="s">
        <v>1086</v>
      </c>
      <c r="G171" s="12" t="s">
        <v>345</v>
      </c>
      <c r="H171" s="23">
        <v>43688</v>
      </c>
      <c r="I171" s="12" t="s">
        <v>1087</v>
      </c>
      <c r="J171" s="12" t="s">
        <v>393</v>
      </c>
    </row>
    <row r="172" spans="1:10" ht="15">
      <c r="A172" s="12">
        <v>964232</v>
      </c>
      <c r="B172" s="12" t="s">
        <v>1088</v>
      </c>
      <c r="C172" s="22">
        <v>351848</v>
      </c>
      <c r="D172" s="12" t="s">
        <v>1019</v>
      </c>
      <c r="E172" s="12" t="s">
        <v>1089</v>
      </c>
      <c r="F172" s="12" t="s">
        <v>1090</v>
      </c>
      <c r="G172" s="12" t="s">
        <v>345</v>
      </c>
      <c r="H172" s="23">
        <v>43742</v>
      </c>
      <c r="I172" s="12" t="s">
        <v>1091</v>
      </c>
      <c r="J172" s="12" t="s">
        <v>428</v>
      </c>
    </row>
    <row r="173" spans="1:10" ht="15">
      <c r="A173" s="12">
        <v>964296</v>
      </c>
      <c r="B173" s="12" t="s">
        <v>1092</v>
      </c>
      <c r="C173" s="22">
        <v>103827</v>
      </c>
      <c r="D173" s="12" t="s">
        <v>1019</v>
      </c>
      <c r="E173" s="12" t="s">
        <v>1093</v>
      </c>
      <c r="F173" s="12" t="s">
        <v>1090</v>
      </c>
      <c r="G173" s="12" t="s">
        <v>345</v>
      </c>
      <c r="H173" s="23">
        <v>43742</v>
      </c>
      <c r="I173" s="12" t="s">
        <v>1094</v>
      </c>
      <c r="J173" s="12" t="s">
        <v>347</v>
      </c>
    </row>
    <row r="174" spans="1:10" ht="15">
      <c r="A174" s="12">
        <v>975097</v>
      </c>
      <c r="B174" s="12" t="s">
        <v>1095</v>
      </c>
      <c r="C174" s="22">
        <v>122914</v>
      </c>
      <c r="D174" s="12" t="s">
        <v>1019</v>
      </c>
      <c r="E174" s="12" t="s">
        <v>1096</v>
      </c>
      <c r="F174" s="12" t="s">
        <v>1097</v>
      </c>
      <c r="G174" s="12" t="s">
        <v>345</v>
      </c>
      <c r="H174" s="23">
        <v>43788</v>
      </c>
      <c r="I174" s="12" t="s">
        <v>1098</v>
      </c>
      <c r="J174" s="12" t="s">
        <v>380</v>
      </c>
    </row>
    <row r="175" spans="1:10" ht="15">
      <c r="A175" s="12">
        <v>19751</v>
      </c>
      <c r="B175" s="12" t="s">
        <v>893</v>
      </c>
      <c r="C175" s="22">
        <v>169990</v>
      </c>
      <c r="D175" s="12" t="s">
        <v>1019</v>
      </c>
      <c r="E175" s="12" t="s">
        <v>1099</v>
      </c>
      <c r="F175" s="12" t="s">
        <v>1100</v>
      </c>
      <c r="G175" s="12" t="s">
        <v>345</v>
      </c>
      <c r="H175" s="23">
        <v>43677</v>
      </c>
      <c r="I175" s="12" t="s">
        <v>962</v>
      </c>
      <c r="J175" s="12" t="s">
        <v>393</v>
      </c>
    </row>
    <row r="176" spans="1:10" ht="15">
      <c r="A176" s="12">
        <v>962311</v>
      </c>
      <c r="B176" s="12" t="s">
        <v>120</v>
      </c>
      <c r="C176" s="22">
        <v>730055</v>
      </c>
      <c r="D176" s="12" t="s">
        <v>1019</v>
      </c>
      <c r="E176" s="12" t="s">
        <v>1101</v>
      </c>
      <c r="F176" s="12" t="s">
        <v>1102</v>
      </c>
      <c r="G176" s="12" t="s">
        <v>345</v>
      </c>
      <c r="H176" s="23">
        <v>43735</v>
      </c>
      <c r="I176" s="12" t="s">
        <v>1103</v>
      </c>
      <c r="J176" s="12" t="s">
        <v>393</v>
      </c>
    </row>
    <row r="177" spans="1:10" ht="15">
      <c r="A177" s="12">
        <v>960424</v>
      </c>
      <c r="B177" s="12" t="s">
        <v>127</v>
      </c>
      <c r="C177" s="22">
        <v>397099</v>
      </c>
      <c r="D177" s="12" t="s">
        <v>1019</v>
      </c>
      <c r="E177" s="12" t="s">
        <v>1101</v>
      </c>
      <c r="F177" s="12" t="s">
        <v>1102</v>
      </c>
      <c r="G177" s="12" t="s">
        <v>345</v>
      </c>
      <c r="H177" s="23">
        <v>43728</v>
      </c>
      <c r="I177" s="12" t="s">
        <v>1104</v>
      </c>
      <c r="J177" s="12" t="s">
        <v>393</v>
      </c>
    </row>
    <row r="178" spans="1:10" ht="15">
      <c r="A178" s="12">
        <v>960157</v>
      </c>
      <c r="B178" s="12" t="s">
        <v>124</v>
      </c>
      <c r="C178" s="22">
        <v>733759</v>
      </c>
      <c r="D178" s="12" t="s">
        <v>1019</v>
      </c>
      <c r="E178" s="12" t="s">
        <v>1105</v>
      </c>
      <c r="F178" s="12" t="s">
        <v>1102</v>
      </c>
      <c r="G178" s="12" t="s">
        <v>345</v>
      </c>
      <c r="H178" s="23">
        <v>43727</v>
      </c>
      <c r="I178" s="12" t="s">
        <v>1106</v>
      </c>
      <c r="J178" s="12" t="s">
        <v>393</v>
      </c>
    </row>
    <row r="179" spans="1:10" ht="15">
      <c r="A179" s="12">
        <v>984529</v>
      </c>
      <c r="B179" s="12" t="s">
        <v>1107</v>
      </c>
      <c r="C179" s="22">
        <v>950640</v>
      </c>
      <c r="D179" s="12" t="s">
        <v>1019</v>
      </c>
      <c r="E179" s="12" t="s">
        <v>1108</v>
      </c>
      <c r="F179" s="12" t="s">
        <v>1109</v>
      </c>
      <c r="G179" s="12" t="s">
        <v>345</v>
      </c>
      <c r="H179" s="23">
        <v>43829</v>
      </c>
      <c r="I179" s="12" t="s">
        <v>1110</v>
      </c>
      <c r="J179" s="12" t="s">
        <v>393</v>
      </c>
    </row>
    <row r="180" spans="1:10" ht="15">
      <c r="A180" s="12">
        <v>983898</v>
      </c>
      <c r="B180" s="12" t="s">
        <v>1111</v>
      </c>
      <c r="C180" s="22">
        <v>56445</v>
      </c>
      <c r="D180" s="12" t="s">
        <v>1019</v>
      </c>
      <c r="E180" s="12" t="s">
        <v>1112</v>
      </c>
      <c r="F180" s="12" t="s">
        <v>1109</v>
      </c>
      <c r="G180" s="12" t="s">
        <v>345</v>
      </c>
      <c r="H180" s="23">
        <v>43825</v>
      </c>
      <c r="I180" s="12" t="s">
        <v>1113</v>
      </c>
      <c r="J180" s="12" t="s">
        <v>393</v>
      </c>
    </row>
    <row r="181" spans="1:10" ht="15">
      <c r="A181" s="12">
        <v>38891</v>
      </c>
      <c r="B181" s="12" t="s">
        <v>1114</v>
      </c>
      <c r="C181" s="22">
        <v>116374</v>
      </c>
      <c r="D181" s="12" t="s">
        <v>1019</v>
      </c>
      <c r="E181" s="12" t="s">
        <v>1115</v>
      </c>
      <c r="F181" s="12" t="s">
        <v>1109</v>
      </c>
      <c r="G181" s="12" t="s">
        <v>345</v>
      </c>
      <c r="H181" s="23">
        <v>43829</v>
      </c>
      <c r="I181" s="12" t="s">
        <v>1116</v>
      </c>
      <c r="J181" s="12" t="s">
        <v>393</v>
      </c>
    </row>
    <row r="182" spans="1:10" ht="15">
      <c r="A182" s="12">
        <v>20813</v>
      </c>
      <c r="B182" s="12" t="s">
        <v>1117</v>
      </c>
      <c r="C182" s="22">
        <v>174117</v>
      </c>
      <c r="D182" s="12" t="s">
        <v>1019</v>
      </c>
      <c r="E182" s="12" t="s">
        <v>1118</v>
      </c>
      <c r="F182" s="12" t="s">
        <v>1109</v>
      </c>
      <c r="G182" s="12" t="s">
        <v>345</v>
      </c>
      <c r="H182" s="23">
        <v>43817</v>
      </c>
      <c r="I182" s="12" t="s">
        <v>1119</v>
      </c>
      <c r="J182" s="12" t="s">
        <v>393</v>
      </c>
    </row>
    <row r="183" spans="1:10" ht="15">
      <c r="A183" s="12">
        <v>984353</v>
      </c>
      <c r="B183" s="12" t="s">
        <v>1120</v>
      </c>
      <c r="C183" s="22">
        <v>141110</v>
      </c>
      <c r="D183" s="12" t="s">
        <v>1019</v>
      </c>
      <c r="E183" s="12" t="s">
        <v>1121</v>
      </c>
      <c r="F183" s="12" t="s">
        <v>1122</v>
      </c>
      <c r="G183" s="12" t="s">
        <v>345</v>
      </c>
      <c r="H183" s="23">
        <v>43829</v>
      </c>
      <c r="I183" s="12" t="s">
        <v>1123</v>
      </c>
      <c r="J183" s="12" t="s">
        <v>380</v>
      </c>
    </row>
    <row r="184" spans="1:10" ht="15">
      <c r="A184" s="12">
        <v>983595</v>
      </c>
      <c r="B184" s="12" t="s">
        <v>1011</v>
      </c>
      <c r="C184" s="22">
        <v>144468</v>
      </c>
      <c r="D184" s="12" t="s">
        <v>1019</v>
      </c>
      <c r="E184" s="12" t="s">
        <v>1124</v>
      </c>
      <c r="F184" s="12" t="s">
        <v>1014</v>
      </c>
      <c r="G184" s="12" t="s">
        <v>345</v>
      </c>
      <c r="H184" s="23">
        <v>43823</v>
      </c>
      <c r="I184" s="12" t="s">
        <v>1015</v>
      </c>
      <c r="J184" s="12" t="s">
        <v>347</v>
      </c>
    </row>
    <row r="185" spans="1:10" ht="15">
      <c r="A185" s="12">
        <v>983314</v>
      </c>
      <c r="B185" s="12" t="s">
        <v>982</v>
      </c>
      <c r="C185" s="22">
        <v>7804</v>
      </c>
      <c r="D185" s="12" t="s">
        <v>1019</v>
      </c>
      <c r="E185" s="12" t="s">
        <v>1125</v>
      </c>
      <c r="F185" s="12" t="s">
        <v>980</v>
      </c>
      <c r="G185" s="12" t="s">
        <v>345</v>
      </c>
      <c r="H185" s="23">
        <v>43821</v>
      </c>
      <c r="I185" s="12" t="s">
        <v>984</v>
      </c>
      <c r="J185" s="12" t="s">
        <v>393</v>
      </c>
    </row>
    <row r="186" spans="1:10" ht="15">
      <c r="A186" s="12">
        <v>989034</v>
      </c>
      <c r="B186" s="12" t="s">
        <v>1126</v>
      </c>
      <c r="C186" s="22">
        <v>146485</v>
      </c>
      <c r="D186" s="12" t="s">
        <v>1019</v>
      </c>
      <c r="E186" s="12" t="s">
        <v>1127</v>
      </c>
      <c r="F186" s="12" t="s">
        <v>1128</v>
      </c>
      <c r="G186" s="12" t="s">
        <v>345</v>
      </c>
      <c r="H186" s="23">
        <v>43854</v>
      </c>
      <c r="I186" s="12" t="s">
        <v>1129</v>
      </c>
      <c r="J186" s="12" t="s">
        <v>393</v>
      </c>
    </row>
    <row r="187" spans="1:10" ht="15">
      <c r="A187" s="12">
        <v>990038</v>
      </c>
      <c r="B187" s="12" t="s">
        <v>1130</v>
      </c>
      <c r="C187" s="22">
        <v>1751459</v>
      </c>
      <c r="D187" s="12" t="s">
        <v>1019</v>
      </c>
      <c r="E187" s="12" t="s">
        <v>1131</v>
      </c>
      <c r="F187" s="12" t="s">
        <v>1128</v>
      </c>
      <c r="G187" s="12" t="s">
        <v>345</v>
      </c>
      <c r="H187" s="23">
        <v>43858</v>
      </c>
      <c r="I187" s="12" t="s">
        <v>1132</v>
      </c>
      <c r="J187" s="12" t="s">
        <v>393</v>
      </c>
    </row>
    <row r="188" spans="1:10" ht="15">
      <c r="A188" s="12">
        <v>982654</v>
      </c>
      <c r="B188" s="12" t="s">
        <v>117</v>
      </c>
      <c r="C188" s="22">
        <v>403102</v>
      </c>
      <c r="D188" s="12" t="s">
        <v>1019</v>
      </c>
      <c r="E188" s="12" t="s">
        <v>1133</v>
      </c>
      <c r="F188" s="12" t="s">
        <v>1134</v>
      </c>
      <c r="G188" s="12" t="s">
        <v>345</v>
      </c>
      <c r="H188" s="23">
        <v>43817</v>
      </c>
      <c r="I188" s="12" t="s">
        <v>1135</v>
      </c>
      <c r="J188" s="12" t="s">
        <v>393</v>
      </c>
    </row>
    <row r="189" spans="1:10" ht="15">
      <c r="A189" s="12">
        <v>990358</v>
      </c>
      <c r="B189" s="12" t="s">
        <v>1136</v>
      </c>
      <c r="C189" s="22">
        <v>157400</v>
      </c>
      <c r="D189" s="12" t="s">
        <v>1019</v>
      </c>
      <c r="E189" s="12" t="s">
        <v>1137</v>
      </c>
      <c r="F189" s="12" t="s">
        <v>1138</v>
      </c>
      <c r="G189" s="12" t="s">
        <v>345</v>
      </c>
      <c r="H189" s="23">
        <v>43858</v>
      </c>
      <c r="I189" s="12" t="s">
        <v>1139</v>
      </c>
      <c r="J189" s="12" t="s">
        <v>393</v>
      </c>
    </row>
    <row r="190" spans="1:10" ht="15">
      <c r="A190" s="12">
        <v>959665</v>
      </c>
      <c r="B190" s="12" t="s">
        <v>80</v>
      </c>
      <c r="C190" s="22">
        <v>179375</v>
      </c>
      <c r="D190" s="12" t="s">
        <v>1019</v>
      </c>
      <c r="E190" s="12" t="s">
        <v>1140</v>
      </c>
      <c r="F190" s="12" t="s">
        <v>1141</v>
      </c>
      <c r="G190" s="12" t="s">
        <v>345</v>
      </c>
      <c r="H190" s="23">
        <v>43726</v>
      </c>
      <c r="I190" s="12" t="s">
        <v>1142</v>
      </c>
      <c r="J190" s="12" t="s">
        <v>380</v>
      </c>
    </row>
    <row r="191" spans="1:10" ht="15">
      <c r="A191" s="12">
        <v>914803</v>
      </c>
      <c r="B191" s="12" t="s">
        <v>517</v>
      </c>
      <c r="C191" s="22">
        <v>2590746</v>
      </c>
      <c r="D191" s="12" t="s">
        <v>1019</v>
      </c>
      <c r="E191" s="12" t="s">
        <v>1143</v>
      </c>
      <c r="F191" s="12" t="s">
        <v>519</v>
      </c>
      <c r="G191" s="12" t="s">
        <v>345</v>
      </c>
      <c r="H191" s="23">
        <v>43562</v>
      </c>
      <c r="I191" s="12" t="s">
        <v>520</v>
      </c>
      <c r="J191" s="12" t="s">
        <v>393</v>
      </c>
    </row>
    <row r="192" spans="1:10" ht="15">
      <c r="A192" s="12">
        <v>920472</v>
      </c>
      <c r="B192" s="12" t="s">
        <v>971</v>
      </c>
      <c r="C192" s="22">
        <v>27671</v>
      </c>
      <c r="D192" s="12" t="s">
        <v>1019</v>
      </c>
      <c r="E192" s="12" t="s">
        <v>1144</v>
      </c>
      <c r="F192" s="12" t="s">
        <v>863</v>
      </c>
      <c r="G192" s="12" t="s">
        <v>345</v>
      </c>
      <c r="H192" s="23">
        <v>43582</v>
      </c>
      <c r="I192" s="12" t="s">
        <v>974</v>
      </c>
      <c r="J192" s="12" t="s">
        <v>393</v>
      </c>
    </row>
    <row r="193" spans="1:10" ht="15">
      <c r="A193" s="12">
        <v>933603</v>
      </c>
      <c r="B193" s="12" t="s">
        <v>1145</v>
      </c>
      <c r="C193" s="22">
        <v>116885</v>
      </c>
      <c r="D193" s="12" t="s">
        <v>1019</v>
      </c>
      <c r="E193" s="12" t="s">
        <v>1146</v>
      </c>
      <c r="F193" s="12" t="s">
        <v>1005</v>
      </c>
      <c r="G193" s="12" t="s">
        <v>345</v>
      </c>
      <c r="H193" s="23">
        <v>43627</v>
      </c>
      <c r="I193" s="12" t="s">
        <v>1147</v>
      </c>
      <c r="J193" s="12" t="s">
        <v>393</v>
      </c>
    </row>
    <row r="194" spans="1:10" ht="15">
      <c r="A194" s="12">
        <v>933049</v>
      </c>
      <c r="B194" s="12" t="s">
        <v>1002</v>
      </c>
      <c r="C194" s="22">
        <v>1585348</v>
      </c>
      <c r="D194" s="12" t="s">
        <v>1019</v>
      </c>
      <c r="E194" s="12" t="s">
        <v>1148</v>
      </c>
      <c r="F194" s="12" t="s">
        <v>1005</v>
      </c>
      <c r="G194" s="12" t="s">
        <v>345</v>
      </c>
      <c r="H194" s="23">
        <v>43625</v>
      </c>
      <c r="I194" s="12" t="s">
        <v>1006</v>
      </c>
      <c r="J194" s="12" t="s">
        <v>393</v>
      </c>
    </row>
    <row r="195" spans="1:10" ht="15">
      <c r="A195" s="12">
        <v>33852</v>
      </c>
      <c r="B195" s="12" t="s">
        <v>924</v>
      </c>
      <c r="C195" s="22">
        <v>306480</v>
      </c>
      <c r="D195" s="12" t="s">
        <v>1019</v>
      </c>
      <c r="E195" s="12" t="s">
        <v>1149</v>
      </c>
      <c r="F195" s="12" t="s">
        <v>926</v>
      </c>
      <c r="G195" s="12" t="s">
        <v>803</v>
      </c>
      <c r="H195" s="23">
        <v>43755</v>
      </c>
      <c r="I195" s="12" t="s">
        <v>1150</v>
      </c>
      <c r="J195" s="12" t="s">
        <v>393</v>
      </c>
    </row>
    <row r="196" spans="1:10" ht="15">
      <c r="A196" s="12">
        <v>935804</v>
      </c>
      <c r="B196" s="12" t="s">
        <v>1151</v>
      </c>
      <c r="C196" s="22">
        <v>325585</v>
      </c>
      <c r="D196" s="12" t="s">
        <v>1019</v>
      </c>
      <c r="E196" s="12" t="s">
        <v>1152</v>
      </c>
      <c r="F196" s="12" t="s">
        <v>1153</v>
      </c>
      <c r="G196" s="12" t="s">
        <v>345</v>
      </c>
      <c r="H196" s="23">
        <v>43634</v>
      </c>
      <c r="I196" s="12" t="s">
        <v>1154</v>
      </c>
      <c r="J196" s="12" t="s">
        <v>393</v>
      </c>
    </row>
    <row r="197" spans="1:10" ht="15">
      <c r="A197" s="12">
        <v>927943</v>
      </c>
      <c r="B197" s="12" t="s">
        <v>1155</v>
      </c>
      <c r="C197" s="22">
        <v>346617</v>
      </c>
      <c r="D197" s="12" t="s">
        <v>1019</v>
      </c>
      <c r="E197" s="12" t="s">
        <v>1156</v>
      </c>
      <c r="F197" s="12" t="s">
        <v>1157</v>
      </c>
      <c r="G197" s="12" t="s">
        <v>345</v>
      </c>
      <c r="H197" s="23">
        <v>43608</v>
      </c>
      <c r="I197" s="12" t="s">
        <v>1158</v>
      </c>
      <c r="J197" s="12" t="s">
        <v>393</v>
      </c>
    </row>
    <row r="198" spans="1:10" ht="15">
      <c r="A198" s="12">
        <v>932819</v>
      </c>
      <c r="B198" s="12" t="s">
        <v>1159</v>
      </c>
      <c r="C198" s="22">
        <v>54400</v>
      </c>
      <c r="D198" s="12" t="s">
        <v>1019</v>
      </c>
      <c r="E198" s="12" t="s">
        <v>1160</v>
      </c>
      <c r="F198" s="12" t="s">
        <v>1161</v>
      </c>
      <c r="G198" s="12" t="s">
        <v>345</v>
      </c>
      <c r="H198" s="23">
        <v>43623</v>
      </c>
      <c r="I198" s="12" t="s">
        <v>1162</v>
      </c>
      <c r="J198" s="12" t="s">
        <v>393</v>
      </c>
    </row>
    <row r="199" spans="1:10" ht="15">
      <c r="A199" s="12">
        <v>935603</v>
      </c>
      <c r="B199" s="12" t="s">
        <v>1163</v>
      </c>
      <c r="C199" s="22">
        <v>55875</v>
      </c>
      <c r="D199" s="12" t="s">
        <v>1019</v>
      </c>
      <c r="E199" s="12" t="s">
        <v>1164</v>
      </c>
      <c r="F199" s="12" t="s">
        <v>1165</v>
      </c>
      <c r="G199" s="12" t="s">
        <v>345</v>
      </c>
      <c r="H199" s="23">
        <v>43634</v>
      </c>
      <c r="I199" s="12" t="s">
        <v>1166</v>
      </c>
      <c r="J199" s="12" t="s">
        <v>393</v>
      </c>
    </row>
    <row r="200" spans="1:10" ht="15">
      <c r="A200" s="12">
        <v>930350</v>
      </c>
      <c r="B200" s="12" t="s">
        <v>1167</v>
      </c>
      <c r="C200" s="22">
        <v>33100</v>
      </c>
      <c r="D200" s="12" t="s">
        <v>1019</v>
      </c>
      <c r="E200" s="12" t="s">
        <v>1168</v>
      </c>
      <c r="F200" s="12" t="s">
        <v>1169</v>
      </c>
      <c r="G200" s="12" t="s">
        <v>345</v>
      </c>
      <c r="H200" s="23">
        <v>43615</v>
      </c>
      <c r="I200" s="12" t="s">
        <v>1170</v>
      </c>
      <c r="J200" s="12" t="s">
        <v>393</v>
      </c>
    </row>
    <row r="201" spans="1:10" ht="15">
      <c r="A201" s="12">
        <v>922322</v>
      </c>
      <c r="B201" s="12" t="s">
        <v>1171</v>
      </c>
      <c r="C201" s="22">
        <v>440048</v>
      </c>
      <c r="D201" s="12" t="s">
        <v>1019</v>
      </c>
      <c r="E201" s="12" t="s">
        <v>1172</v>
      </c>
      <c r="F201" s="12" t="s">
        <v>1169</v>
      </c>
      <c r="G201" s="12" t="s">
        <v>345</v>
      </c>
      <c r="H201" s="23">
        <v>43588</v>
      </c>
      <c r="I201" s="12" t="s">
        <v>1173</v>
      </c>
      <c r="J201" s="12" t="s">
        <v>393</v>
      </c>
    </row>
    <row r="202" spans="1:10" ht="15">
      <c r="A202" s="12">
        <v>946634</v>
      </c>
      <c r="B202" s="12" t="s">
        <v>872</v>
      </c>
      <c r="C202" s="22">
        <v>46196</v>
      </c>
      <c r="D202" s="12" t="s">
        <v>1019</v>
      </c>
      <c r="E202" s="12" t="s">
        <v>869</v>
      </c>
      <c r="F202" s="12" t="s">
        <v>875</v>
      </c>
      <c r="G202" s="12" t="s">
        <v>345</v>
      </c>
      <c r="H202" s="23">
        <v>43675</v>
      </c>
      <c r="I202" s="12" t="s">
        <v>876</v>
      </c>
      <c r="J202" s="12" t="s">
        <v>393</v>
      </c>
    </row>
    <row r="203" spans="1:10" ht="15">
      <c r="A203" s="12">
        <v>945081</v>
      </c>
      <c r="B203" s="12" t="s">
        <v>1174</v>
      </c>
      <c r="C203" s="22">
        <v>128879</v>
      </c>
      <c r="D203" s="12" t="s">
        <v>1019</v>
      </c>
      <c r="E203" s="12" t="s">
        <v>1175</v>
      </c>
      <c r="F203" s="12" t="s">
        <v>1176</v>
      </c>
      <c r="G203" s="12" t="s">
        <v>345</v>
      </c>
      <c r="H203" s="23">
        <v>43668</v>
      </c>
      <c r="I203" s="12" t="s">
        <v>1177</v>
      </c>
      <c r="J203" s="12" t="s">
        <v>393</v>
      </c>
    </row>
    <row r="204" spans="1:10" ht="15">
      <c r="A204" s="12">
        <v>905709</v>
      </c>
      <c r="B204" s="12" t="s">
        <v>838</v>
      </c>
      <c r="C204" s="22">
        <v>66200</v>
      </c>
      <c r="D204" s="12" t="s">
        <v>1019</v>
      </c>
      <c r="E204" s="12" t="s">
        <v>1178</v>
      </c>
      <c r="F204" s="12" t="s">
        <v>1179</v>
      </c>
      <c r="G204" s="12" t="s">
        <v>803</v>
      </c>
      <c r="H204" s="23">
        <v>43602</v>
      </c>
      <c r="I204" s="12" t="s">
        <v>1180</v>
      </c>
      <c r="J204" s="12" t="s">
        <v>347</v>
      </c>
    </row>
    <row r="205" spans="1:10" ht="15">
      <c r="A205" s="12">
        <v>922322</v>
      </c>
      <c r="B205" s="12" t="s">
        <v>1171</v>
      </c>
      <c r="C205" s="22">
        <v>83900</v>
      </c>
      <c r="D205" s="12" t="s">
        <v>1019</v>
      </c>
      <c r="E205" s="12" t="s">
        <v>1181</v>
      </c>
      <c r="F205" s="12" t="s">
        <v>1182</v>
      </c>
      <c r="G205" s="12" t="s">
        <v>803</v>
      </c>
      <c r="H205" s="23">
        <v>43755</v>
      </c>
      <c r="I205" s="12" t="s">
        <v>1183</v>
      </c>
      <c r="J205" s="12" t="s">
        <v>393</v>
      </c>
    </row>
    <row r="206" spans="1:10" ht="15">
      <c r="A206" s="24" t="s">
        <v>1184</v>
      </c>
      <c r="B206" s="24" t="s">
        <v>1184</v>
      </c>
      <c r="C206" s="25">
        <v>21446161</v>
      </c>
      <c r="D206" s="24" t="s">
        <v>1019</v>
      </c>
      <c r="E206" s="24" t="s">
        <v>1185</v>
      </c>
      <c r="F206" s="24" t="s">
        <v>1017</v>
      </c>
      <c r="G206" s="24" t="s">
        <v>541</v>
      </c>
      <c r="H206" s="26">
        <v>43973</v>
      </c>
      <c r="I206" s="24" t="s">
        <v>1186</v>
      </c>
      <c r="J206" s="24" t="s">
        <v>393</v>
      </c>
    </row>
    <row r="207" spans="1:10" ht="15">
      <c r="A207" s="12">
        <v>40829</v>
      </c>
      <c r="B207" s="12" t="s">
        <v>1187</v>
      </c>
      <c r="C207" s="22">
        <v>35282</v>
      </c>
      <c r="D207" s="12" t="s">
        <v>1188</v>
      </c>
      <c r="E207" s="12" t="s">
        <v>1189</v>
      </c>
      <c r="F207" s="12" t="s">
        <v>1190</v>
      </c>
      <c r="G207" s="12" t="s">
        <v>345</v>
      </c>
      <c r="H207" s="23">
        <v>43904</v>
      </c>
      <c r="I207" s="12" t="s">
        <v>1191</v>
      </c>
      <c r="J207" s="12" t="s">
        <v>393</v>
      </c>
    </row>
    <row r="208" spans="1:10" ht="15">
      <c r="A208" s="12">
        <v>1004070</v>
      </c>
      <c r="B208" s="12" t="s">
        <v>1192</v>
      </c>
      <c r="C208" s="22">
        <v>122000</v>
      </c>
      <c r="D208" s="12" t="s">
        <v>1188</v>
      </c>
      <c r="E208" s="12" t="s">
        <v>1193</v>
      </c>
      <c r="F208" s="12" t="s">
        <v>1190</v>
      </c>
      <c r="G208" s="12" t="s">
        <v>345</v>
      </c>
      <c r="H208" s="23">
        <v>43919</v>
      </c>
      <c r="I208" s="12" t="s">
        <v>1194</v>
      </c>
      <c r="J208" s="12" t="s">
        <v>380</v>
      </c>
    </row>
    <row r="209" spans="1:10" ht="15">
      <c r="A209" s="12">
        <v>1001627</v>
      </c>
      <c r="B209" s="12" t="s">
        <v>1195</v>
      </c>
      <c r="C209" s="22">
        <v>214800</v>
      </c>
      <c r="D209" s="12" t="s">
        <v>1188</v>
      </c>
      <c r="E209" s="12" t="s">
        <v>1196</v>
      </c>
      <c r="F209" s="12" t="s">
        <v>1197</v>
      </c>
      <c r="G209" s="12" t="s">
        <v>345</v>
      </c>
      <c r="H209" s="23">
        <v>43903</v>
      </c>
      <c r="I209" s="12" t="s">
        <v>1198</v>
      </c>
      <c r="J209" s="12" t="s">
        <v>393</v>
      </c>
    </row>
    <row r="210" spans="1:10" ht="15">
      <c r="A210" s="12">
        <v>1000490</v>
      </c>
      <c r="B210" s="12" t="s">
        <v>1199</v>
      </c>
      <c r="C210" s="22">
        <v>123930</v>
      </c>
      <c r="D210" s="12" t="s">
        <v>1188</v>
      </c>
      <c r="E210" s="12" t="s">
        <v>1196</v>
      </c>
      <c r="F210" s="12" t="s">
        <v>1197</v>
      </c>
      <c r="G210" s="12" t="s">
        <v>345</v>
      </c>
      <c r="H210" s="23">
        <v>43899</v>
      </c>
      <c r="I210" s="12" t="s">
        <v>1200</v>
      </c>
      <c r="J210" s="12" t="s">
        <v>393</v>
      </c>
    </row>
    <row r="211" spans="1:10" ht="15">
      <c r="A211" s="12">
        <v>1000027</v>
      </c>
      <c r="B211" s="12" t="s">
        <v>1201</v>
      </c>
      <c r="C211" s="22">
        <v>57600</v>
      </c>
      <c r="D211" s="12" t="s">
        <v>1188</v>
      </c>
      <c r="E211" s="12" t="s">
        <v>1202</v>
      </c>
      <c r="F211" s="12" t="s">
        <v>1197</v>
      </c>
      <c r="G211" s="12" t="s">
        <v>345</v>
      </c>
      <c r="H211" s="23">
        <v>43896</v>
      </c>
      <c r="I211" s="12" t="s">
        <v>1203</v>
      </c>
      <c r="J211" s="12" t="s">
        <v>393</v>
      </c>
    </row>
    <row r="212" spans="1:10" ht="15">
      <c r="A212" s="24" t="s">
        <v>1204</v>
      </c>
      <c r="B212" s="24" t="s">
        <v>1204</v>
      </c>
      <c r="C212" s="25">
        <v>553612</v>
      </c>
      <c r="D212" s="24" t="s">
        <v>1188</v>
      </c>
      <c r="E212" s="24" t="s">
        <v>1205</v>
      </c>
      <c r="F212" s="24" t="s">
        <v>733</v>
      </c>
      <c r="G212" s="24" t="s">
        <v>541</v>
      </c>
      <c r="H212" s="26">
        <v>43991</v>
      </c>
      <c r="I212" s="24" t="s">
        <v>1206</v>
      </c>
      <c r="J212" s="24" t="s">
        <v>393</v>
      </c>
    </row>
    <row r="213" spans="1:10" ht="15">
      <c r="A213" s="12">
        <v>1006225</v>
      </c>
      <c r="B213" s="12" t="s">
        <v>1207</v>
      </c>
      <c r="C213" s="22">
        <v>99070</v>
      </c>
      <c r="D213" s="12" t="s">
        <v>1208</v>
      </c>
      <c r="E213" s="12" t="s">
        <v>1209</v>
      </c>
      <c r="F213" s="12" t="s">
        <v>1210</v>
      </c>
      <c r="G213" s="12" t="s">
        <v>803</v>
      </c>
      <c r="H213" s="23">
        <v>44033</v>
      </c>
      <c r="I213" s="12" t="s">
        <v>1211</v>
      </c>
      <c r="J213" s="12" t="s">
        <v>393</v>
      </c>
    </row>
    <row r="214" spans="1:10" ht="15">
      <c r="A214" s="12">
        <v>41173</v>
      </c>
      <c r="B214" s="12" t="s">
        <v>1212</v>
      </c>
      <c r="C214" s="22">
        <v>70340</v>
      </c>
      <c r="D214" s="12" t="s">
        <v>1208</v>
      </c>
      <c r="E214" s="12" t="s">
        <v>1213</v>
      </c>
      <c r="F214" s="12" t="s">
        <v>1210</v>
      </c>
      <c r="G214" s="12" t="s">
        <v>345</v>
      </c>
      <c r="H214" s="23">
        <v>43941</v>
      </c>
      <c r="I214" s="12" t="s">
        <v>1214</v>
      </c>
      <c r="J214" s="12" t="s">
        <v>393</v>
      </c>
    </row>
    <row r="215" spans="1:10" ht="15">
      <c r="A215" s="12">
        <v>946634</v>
      </c>
      <c r="B215" s="12" t="s">
        <v>872</v>
      </c>
      <c r="C215" s="22">
        <v>106268</v>
      </c>
      <c r="D215" s="12" t="s">
        <v>1208</v>
      </c>
      <c r="E215" s="12" t="s">
        <v>1215</v>
      </c>
      <c r="F215" s="12" t="s">
        <v>1216</v>
      </c>
      <c r="G215" s="12" t="s">
        <v>803</v>
      </c>
      <c r="H215" s="23">
        <v>43873</v>
      </c>
      <c r="I215" s="12" t="s">
        <v>1217</v>
      </c>
      <c r="J215" s="12" t="s">
        <v>393</v>
      </c>
    </row>
    <row r="216" spans="1:10" ht="15">
      <c r="A216" s="12">
        <v>970841</v>
      </c>
      <c r="B216" s="12" t="s">
        <v>1067</v>
      </c>
      <c r="C216" s="22">
        <v>5440</v>
      </c>
      <c r="D216" s="12" t="s">
        <v>1208</v>
      </c>
      <c r="E216" s="12" t="s">
        <v>1218</v>
      </c>
      <c r="F216" s="12" t="s">
        <v>1219</v>
      </c>
      <c r="G216" s="12" t="s">
        <v>803</v>
      </c>
      <c r="H216" s="23">
        <v>43873</v>
      </c>
      <c r="I216" s="12" t="s">
        <v>1220</v>
      </c>
      <c r="J216" s="12" t="s">
        <v>380</v>
      </c>
    </row>
    <row r="217" spans="1:10" ht="15">
      <c r="A217" s="24" t="s">
        <v>1221</v>
      </c>
      <c r="B217" s="24" t="s">
        <v>1221</v>
      </c>
      <c r="C217" s="25">
        <v>281118</v>
      </c>
      <c r="D217" s="24" t="s">
        <v>1208</v>
      </c>
      <c r="E217" s="24" t="s">
        <v>1222</v>
      </c>
      <c r="F217" s="24" t="s">
        <v>540</v>
      </c>
      <c r="G217" s="24" t="s">
        <v>541</v>
      </c>
      <c r="H217" s="26">
        <v>44033</v>
      </c>
      <c r="I217" s="24" t="s">
        <v>1223</v>
      </c>
      <c r="J217" s="24" t="s">
        <v>393</v>
      </c>
    </row>
    <row r="218" spans="1:10" ht="15">
      <c r="A218" s="12">
        <v>39190</v>
      </c>
      <c r="B218" s="12" t="s">
        <v>1224</v>
      </c>
      <c r="C218" s="22">
        <v>72071</v>
      </c>
      <c r="D218" s="12" t="s">
        <v>1225</v>
      </c>
      <c r="E218" s="12" t="s">
        <v>1226</v>
      </c>
      <c r="F218" s="12" t="s">
        <v>1227</v>
      </c>
      <c r="G218" s="12" t="s">
        <v>345</v>
      </c>
      <c r="H218" s="23">
        <v>43903</v>
      </c>
      <c r="I218" s="12" t="s">
        <v>1228</v>
      </c>
      <c r="J218" s="12" t="s">
        <v>393</v>
      </c>
    </row>
    <row r="219" spans="1:10" ht="15">
      <c r="A219" s="12">
        <v>1006225</v>
      </c>
      <c r="B219" s="12" t="s">
        <v>1207</v>
      </c>
      <c r="C219" s="22">
        <v>84330</v>
      </c>
      <c r="D219" s="12" t="s">
        <v>1225</v>
      </c>
      <c r="E219" s="12" t="s">
        <v>1229</v>
      </c>
      <c r="F219" s="12" t="s">
        <v>1210</v>
      </c>
      <c r="G219" s="12" t="s">
        <v>803</v>
      </c>
      <c r="H219" s="23">
        <v>44033</v>
      </c>
      <c r="I219" s="12" t="s">
        <v>1211</v>
      </c>
      <c r="J219" s="12" t="s">
        <v>393</v>
      </c>
    </row>
    <row r="220" spans="1:10" ht="15">
      <c r="A220" s="24" t="s">
        <v>1230</v>
      </c>
      <c r="B220" s="24" t="s">
        <v>1230</v>
      </c>
      <c r="C220" s="25">
        <v>156401</v>
      </c>
      <c r="D220" s="24" t="s">
        <v>1225</v>
      </c>
      <c r="E220" s="24" t="s">
        <v>1222</v>
      </c>
      <c r="F220" s="24" t="s">
        <v>878</v>
      </c>
      <c r="G220" s="24" t="s">
        <v>541</v>
      </c>
      <c r="H220" s="26">
        <v>44033</v>
      </c>
      <c r="I220" s="24" t="s">
        <v>1231</v>
      </c>
      <c r="J220" s="24" t="s">
        <v>393</v>
      </c>
    </row>
    <row r="221" spans="1:10" ht="15">
      <c r="A221" s="12">
        <v>40829</v>
      </c>
      <c r="B221" s="12" t="s">
        <v>1187</v>
      </c>
      <c r="C221" s="22">
        <v>22318</v>
      </c>
      <c r="D221" s="12" t="s">
        <v>1232</v>
      </c>
      <c r="E221" s="12" t="s">
        <v>1233</v>
      </c>
      <c r="F221" s="12" t="s">
        <v>1190</v>
      </c>
      <c r="G221" s="12" t="s">
        <v>345</v>
      </c>
      <c r="H221" s="23">
        <v>43904</v>
      </c>
      <c r="I221" s="12" t="s">
        <v>1191</v>
      </c>
      <c r="J221" s="12" t="s">
        <v>393</v>
      </c>
    </row>
    <row r="222" spans="1:10" ht="15">
      <c r="A222" s="12">
        <v>998410</v>
      </c>
      <c r="B222" s="12" t="s">
        <v>1234</v>
      </c>
      <c r="C222" s="22">
        <v>45674</v>
      </c>
      <c r="D222" s="12" t="s">
        <v>1232</v>
      </c>
      <c r="E222" s="12" t="s">
        <v>1235</v>
      </c>
      <c r="F222" s="12" t="s">
        <v>1236</v>
      </c>
      <c r="G222" s="12" t="s">
        <v>345</v>
      </c>
      <c r="H222" s="23">
        <v>43890</v>
      </c>
      <c r="I222" s="12" t="s">
        <v>1237</v>
      </c>
      <c r="J222" s="12" t="s">
        <v>393</v>
      </c>
    </row>
    <row r="223" spans="1:10" ht="15">
      <c r="A223" s="12">
        <v>1006109</v>
      </c>
      <c r="B223" s="12" t="s">
        <v>1238</v>
      </c>
      <c r="C223" s="22">
        <v>73118</v>
      </c>
      <c r="D223" s="12" t="s">
        <v>1232</v>
      </c>
      <c r="E223" s="12" t="s">
        <v>1239</v>
      </c>
      <c r="F223" s="12" t="s">
        <v>1240</v>
      </c>
      <c r="G223" s="12" t="s">
        <v>345</v>
      </c>
      <c r="H223" s="23">
        <v>43945</v>
      </c>
      <c r="I223" s="12" t="s">
        <v>1241</v>
      </c>
      <c r="J223" s="12" t="s">
        <v>393</v>
      </c>
    </row>
    <row r="224" spans="1:10" ht="15">
      <c r="A224" s="24" t="s">
        <v>1242</v>
      </c>
      <c r="B224" s="24" t="s">
        <v>1242</v>
      </c>
      <c r="C224" s="25">
        <v>141110</v>
      </c>
      <c r="D224" s="24" t="s">
        <v>1232</v>
      </c>
      <c r="E224" s="24" t="s">
        <v>1205</v>
      </c>
      <c r="F224" s="24" t="s">
        <v>602</v>
      </c>
      <c r="G224" s="24" t="s">
        <v>541</v>
      </c>
      <c r="H224" s="26">
        <v>43991</v>
      </c>
      <c r="I224" s="24" t="s">
        <v>1243</v>
      </c>
      <c r="J224" s="24" t="s">
        <v>393</v>
      </c>
    </row>
    <row r="225" spans="1:10" ht="15">
      <c r="A225" s="12">
        <v>1005672</v>
      </c>
      <c r="B225" s="12" t="s">
        <v>1244</v>
      </c>
      <c r="C225" s="22">
        <v>71711</v>
      </c>
      <c r="D225" s="12" t="s">
        <v>1245</v>
      </c>
      <c r="E225" s="12" t="s">
        <v>1246</v>
      </c>
      <c r="F225" s="12" t="s">
        <v>1247</v>
      </c>
      <c r="G225" s="12" t="s">
        <v>803</v>
      </c>
      <c r="H225" s="23">
        <v>44089</v>
      </c>
      <c r="I225" s="12" t="s">
        <v>1248</v>
      </c>
      <c r="J225" s="12" t="s">
        <v>393</v>
      </c>
    </row>
    <row r="226" spans="1:10" ht="15">
      <c r="A226" s="24" t="s">
        <v>1249</v>
      </c>
      <c r="B226" s="24" t="s">
        <v>1249</v>
      </c>
      <c r="C226" s="25">
        <v>71711</v>
      </c>
      <c r="D226" s="24" t="s">
        <v>1245</v>
      </c>
      <c r="E226" s="24" t="s">
        <v>1222</v>
      </c>
      <c r="F226" s="24" t="s">
        <v>745</v>
      </c>
      <c r="G226" s="24" t="s">
        <v>541</v>
      </c>
      <c r="H226" s="26">
        <v>44033</v>
      </c>
      <c r="I226" s="24" t="s">
        <v>1250</v>
      </c>
      <c r="J226" s="24" t="s">
        <v>393</v>
      </c>
    </row>
    <row r="227" spans="1:10" ht="15">
      <c r="A227" s="12">
        <v>1003060</v>
      </c>
      <c r="B227" s="12" t="s">
        <v>1251</v>
      </c>
      <c r="C227" s="22">
        <v>198530</v>
      </c>
      <c r="D227" s="12" t="s">
        <v>1252</v>
      </c>
      <c r="E227" s="12" t="s">
        <v>1253</v>
      </c>
      <c r="F227" s="12" t="s">
        <v>1254</v>
      </c>
      <c r="G227" s="12" t="s">
        <v>345</v>
      </c>
      <c r="H227" s="23">
        <v>43909</v>
      </c>
      <c r="I227" s="12" t="s">
        <v>1255</v>
      </c>
      <c r="J227" s="12" t="s">
        <v>347</v>
      </c>
    </row>
    <row r="228" spans="1:10" ht="15">
      <c r="A228" s="12">
        <v>39190</v>
      </c>
      <c r="B228" s="12" t="s">
        <v>1224</v>
      </c>
      <c r="C228" s="22">
        <v>285</v>
      </c>
      <c r="D228" s="12" t="s">
        <v>1252</v>
      </c>
      <c r="E228" s="12" t="s">
        <v>1256</v>
      </c>
      <c r="F228" s="12" t="s">
        <v>1227</v>
      </c>
      <c r="G228" s="12" t="s">
        <v>345</v>
      </c>
      <c r="H228" s="23">
        <v>43903</v>
      </c>
      <c r="I228" s="12" t="s">
        <v>1228</v>
      </c>
      <c r="J228" s="12" t="s">
        <v>393</v>
      </c>
    </row>
    <row r="229" spans="1:10" ht="15">
      <c r="A229" s="12">
        <v>1001660</v>
      </c>
      <c r="B229" s="12" t="s">
        <v>1257</v>
      </c>
      <c r="C229" s="22">
        <v>37164</v>
      </c>
      <c r="D229" s="12" t="s">
        <v>1252</v>
      </c>
      <c r="E229" s="12" t="s">
        <v>1258</v>
      </c>
      <c r="F229" s="12" t="s">
        <v>1259</v>
      </c>
      <c r="G229" s="12" t="s">
        <v>803</v>
      </c>
      <c r="H229" s="23">
        <v>43903</v>
      </c>
      <c r="I229" s="12" t="s">
        <v>1260</v>
      </c>
      <c r="J229" s="12" t="s">
        <v>393</v>
      </c>
    </row>
    <row r="230" spans="1:10" ht="15">
      <c r="A230" s="24" t="s">
        <v>1261</v>
      </c>
      <c r="B230" s="24" t="s">
        <v>1261</v>
      </c>
      <c r="C230" s="25">
        <v>235979</v>
      </c>
      <c r="D230" s="24" t="s">
        <v>1252</v>
      </c>
      <c r="E230" s="24" t="s">
        <v>1262</v>
      </c>
      <c r="F230" s="24" t="s">
        <v>1017</v>
      </c>
      <c r="G230" s="24" t="s">
        <v>541</v>
      </c>
      <c r="H230" s="26">
        <v>44007</v>
      </c>
      <c r="I230" s="24" t="s">
        <v>1263</v>
      </c>
      <c r="J230" s="24" t="s">
        <v>393</v>
      </c>
    </row>
    <row r="231" spans="1:10" ht="15">
      <c r="A231" s="12">
        <v>20698</v>
      </c>
      <c r="B231" s="12" t="s">
        <v>1264</v>
      </c>
      <c r="C231" s="22">
        <v>65406</v>
      </c>
      <c r="D231" s="12" t="s">
        <v>1265</v>
      </c>
      <c r="E231" s="12" t="s">
        <v>1266</v>
      </c>
      <c r="F231" s="12" t="s">
        <v>1267</v>
      </c>
      <c r="G231" s="12" t="s">
        <v>345</v>
      </c>
      <c r="H231" s="23">
        <v>44139</v>
      </c>
      <c r="I231" s="12" t="s">
        <v>1268</v>
      </c>
      <c r="J231" s="12" t="s">
        <v>393</v>
      </c>
    </row>
    <row r="232" spans="1:10" ht="15">
      <c r="A232" s="12">
        <v>23925</v>
      </c>
      <c r="B232" s="12" t="s">
        <v>1269</v>
      </c>
      <c r="C232" s="22">
        <v>72936</v>
      </c>
      <c r="D232" s="12" t="s">
        <v>1265</v>
      </c>
      <c r="E232" s="12" t="s">
        <v>1270</v>
      </c>
      <c r="F232" s="12" t="s">
        <v>1267</v>
      </c>
      <c r="G232" s="12" t="s">
        <v>345</v>
      </c>
      <c r="H232" s="23">
        <v>44152</v>
      </c>
      <c r="I232" s="12" t="s">
        <v>1271</v>
      </c>
      <c r="J232" s="12" t="s">
        <v>380</v>
      </c>
    </row>
    <row r="233" spans="1:10" ht="15">
      <c r="A233" s="12">
        <v>19871</v>
      </c>
      <c r="B233" s="12" t="s">
        <v>1272</v>
      </c>
      <c r="C233" s="22">
        <v>729300</v>
      </c>
      <c r="D233" s="12" t="s">
        <v>1265</v>
      </c>
      <c r="E233" s="12" t="s">
        <v>1273</v>
      </c>
      <c r="F233" s="12" t="s">
        <v>1274</v>
      </c>
      <c r="G233" s="12" t="s">
        <v>345</v>
      </c>
      <c r="H233" s="23">
        <v>44134</v>
      </c>
      <c r="I233" s="12" t="s">
        <v>1275</v>
      </c>
      <c r="J233" s="12" t="s">
        <v>380</v>
      </c>
    </row>
    <row r="234" spans="1:10" ht="15">
      <c r="A234" s="12">
        <v>27837</v>
      </c>
      <c r="B234" s="12" t="s">
        <v>485</v>
      </c>
      <c r="C234" s="22">
        <v>144600</v>
      </c>
      <c r="D234" s="12" t="s">
        <v>1276</v>
      </c>
      <c r="E234" s="12" t="s">
        <v>462</v>
      </c>
      <c r="F234" s="12" t="s">
        <v>487</v>
      </c>
      <c r="G234" s="12" t="s">
        <v>345</v>
      </c>
      <c r="H234" s="23">
        <v>44166</v>
      </c>
      <c r="I234" s="12" t="s">
        <v>488</v>
      </c>
      <c r="J234" s="12" t="s">
        <v>347</v>
      </c>
    </row>
    <row r="235" spans="1:10" ht="15">
      <c r="A235" s="12">
        <v>32484</v>
      </c>
      <c r="B235" s="12" t="s">
        <v>1277</v>
      </c>
      <c r="C235" s="22">
        <v>57600</v>
      </c>
      <c r="D235" s="12" t="s">
        <v>1276</v>
      </c>
      <c r="E235" s="12" t="s">
        <v>1278</v>
      </c>
      <c r="F235" s="12" t="s">
        <v>487</v>
      </c>
      <c r="G235" s="12" t="s">
        <v>345</v>
      </c>
      <c r="H235" s="23">
        <v>44184</v>
      </c>
      <c r="I235" s="12" t="s">
        <v>1279</v>
      </c>
      <c r="J235" s="12" t="s">
        <v>428</v>
      </c>
    </row>
    <row r="236" spans="1:10" ht="15">
      <c r="A236" s="12">
        <v>29030</v>
      </c>
      <c r="B236" s="12" t="s">
        <v>1280</v>
      </c>
      <c r="C236" s="22">
        <v>325054</v>
      </c>
      <c r="D236" s="12" t="s">
        <v>1276</v>
      </c>
      <c r="E236" s="12" t="s">
        <v>1281</v>
      </c>
      <c r="F236" s="12" t="s">
        <v>487</v>
      </c>
      <c r="G236" s="12" t="s">
        <v>345</v>
      </c>
      <c r="H236" s="23">
        <v>44255</v>
      </c>
      <c r="I236" s="12" t="s">
        <v>1282</v>
      </c>
      <c r="J236" s="12" t="s">
        <v>347</v>
      </c>
    </row>
    <row r="237" spans="1:10" ht="15">
      <c r="A237" s="12">
        <v>22177</v>
      </c>
      <c r="B237" s="12" t="s">
        <v>1283</v>
      </c>
      <c r="C237" s="22">
        <v>554632</v>
      </c>
      <c r="D237" s="12" t="s">
        <v>1276</v>
      </c>
      <c r="E237" s="12" t="s">
        <v>1284</v>
      </c>
      <c r="F237" s="12" t="s">
        <v>1285</v>
      </c>
      <c r="G237" s="12" t="s">
        <v>345</v>
      </c>
      <c r="H237" s="23">
        <v>44145</v>
      </c>
      <c r="I237" s="12" t="s">
        <v>1286</v>
      </c>
      <c r="J237" s="12" t="s">
        <v>347</v>
      </c>
    </row>
    <row r="238" spans="1:10" ht="15">
      <c r="A238" s="12">
        <v>13075</v>
      </c>
      <c r="B238" s="12" t="s">
        <v>1287</v>
      </c>
      <c r="C238" s="22">
        <v>308081</v>
      </c>
      <c r="D238" s="12" t="s">
        <v>1276</v>
      </c>
      <c r="E238" s="12" t="s">
        <v>1288</v>
      </c>
      <c r="F238" s="12" t="s">
        <v>1274</v>
      </c>
      <c r="G238" s="12" t="s">
        <v>345</v>
      </c>
      <c r="H238" s="23">
        <v>44107</v>
      </c>
      <c r="I238" s="12" t="s">
        <v>1289</v>
      </c>
      <c r="J238" s="12" t="s">
        <v>393</v>
      </c>
    </row>
    <row r="239" spans="1:10" ht="15">
      <c r="A239" s="12">
        <v>1005672</v>
      </c>
      <c r="B239" s="12" t="s">
        <v>1244</v>
      </c>
      <c r="C239" s="22">
        <v>10189</v>
      </c>
      <c r="D239" s="12" t="s">
        <v>1276</v>
      </c>
      <c r="E239" s="12" t="s">
        <v>1246</v>
      </c>
      <c r="F239" s="12" t="s">
        <v>1247</v>
      </c>
      <c r="G239" s="12" t="s">
        <v>803</v>
      </c>
      <c r="H239" s="23">
        <v>44089</v>
      </c>
      <c r="I239" s="12" t="s">
        <v>1248</v>
      </c>
      <c r="J239" s="12" t="s">
        <v>393</v>
      </c>
    </row>
    <row r="240" spans="1:10" ht="15">
      <c r="A240" s="12">
        <v>1001660</v>
      </c>
      <c r="B240" s="12" t="s">
        <v>1257</v>
      </c>
      <c r="C240" s="22">
        <v>24718</v>
      </c>
      <c r="D240" s="12" t="s">
        <v>1276</v>
      </c>
      <c r="E240" s="12" t="s">
        <v>1290</v>
      </c>
      <c r="F240" s="12" t="s">
        <v>1259</v>
      </c>
      <c r="G240" s="12" t="s">
        <v>803</v>
      </c>
      <c r="H240" s="23">
        <v>43903</v>
      </c>
      <c r="I240" s="12" t="s">
        <v>1260</v>
      </c>
      <c r="J240" s="12" t="s">
        <v>393</v>
      </c>
    </row>
    <row r="241" spans="1:10" ht="15">
      <c r="A241" s="12">
        <v>36423</v>
      </c>
      <c r="B241" s="12" t="s">
        <v>1291</v>
      </c>
      <c r="C241" s="22">
        <v>86000</v>
      </c>
      <c r="D241" s="12" t="s">
        <v>1292</v>
      </c>
      <c r="E241" s="12" t="s">
        <v>1293</v>
      </c>
      <c r="F241" s="12" t="s">
        <v>509</v>
      </c>
      <c r="G241" s="12" t="s">
        <v>345</v>
      </c>
      <c r="H241" s="23">
        <v>44204</v>
      </c>
      <c r="I241" s="12" t="s">
        <v>1294</v>
      </c>
      <c r="J241" s="12" t="s">
        <v>393</v>
      </c>
    </row>
    <row r="242" spans="1:10" ht="15">
      <c r="A242" s="12">
        <v>37134</v>
      </c>
      <c r="B242" s="12" t="s">
        <v>1295</v>
      </c>
      <c r="C242" s="22">
        <v>343300</v>
      </c>
      <c r="D242" s="12" t="s">
        <v>1292</v>
      </c>
      <c r="E242" s="12" t="s">
        <v>1296</v>
      </c>
      <c r="F242" s="12" t="s">
        <v>509</v>
      </c>
      <c r="G242" s="12" t="s">
        <v>345</v>
      </c>
      <c r="H242" s="23">
        <v>44209</v>
      </c>
      <c r="I242" s="12" t="s">
        <v>1297</v>
      </c>
      <c r="J242" s="12" t="s">
        <v>393</v>
      </c>
    </row>
    <row r="243" spans="1:10" ht="15">
      <c r="A243" s="12">
        <v>37170</v>
      </c>
      <c r="B243" s="12" t="s">
        <v>507</v>
      </c>
      <c r="C243" s="22">
        <f>3458536-3318464</f>
        <v>140072</v>
      </c>
      <c r="D243" s="12" t="s">
        <v>1292</v>
      </c>
      <c r="E243" s="12" t="s">
        <v>1293</v>
      </c>
      <c r="F243" s="12" t="s">
        <v>509</v>
      </c>
      <c r="G243" s="12" t="s">
        <v>345</v>
      </c>
      <c r="H243" s="23">
        <v>44209</v>
      </c>
      <c r="I243" s="12" t="s">
        <v>510</v>
      </c>
      <c r="J243" s="12" t="s">
        <v>393</v>
      </c>
    </row>
    <row r="244" spans="1:10" ht="15">
      <c r="A244" s="24" t="s">
        <v>1298</v>
      </c>
      <c r="B244" s="24" t="s">
        <v>1298</v>
      </c>
      <c r="C244" s="25">
        <v>2861888</v>
      </c>
      <c r="D244" s="24" t="s">
        <v>1265</v>
      </c>
      <c r="E244" s="24" t="s">
        <v>1299</v>
      </c>
      <c r="F244" s="24" t="s">
        <v>1300</v>
      </c>
      <c r="G244" s="24" t="s">
        <v>541</v>
      </c>
      <c r="H244" s="26">
        <v>44214</v>
      </c>
      <c r="I244" s="24" t="s">
        <v>1301</v>
      </c>
      <c r="J244" s="24" t="s">
        <v>393</v>
      </c>
    </row>
    <row r="245" spans="1:10" ht="15">
      <c r="A245" s="12">
        <v>12508</v>
      </c>
      <c r="B245" s="12" t="s">
        <v>1302</v>
      </c>
      <c r="C245" s="22">
        <v>65406</v>
      </c>
      <c r="D245" s="12" t="s">
        <v>1303</v>
      </c>
      <c r="E245" s="12" t="s">
        <v>1304</v>
      </c>
      <c r="F245" s="12" t="s">
        <v>1305</v>
      </c>
      <c r="G245" s="12" t="s">
        <v>345</v>
      </c>
      <c r="H245" s="23">
        <v>44105</v>
      </c>
      <c r="I245" s="12" t="s">
        <v>1306</v>
      </c>
      <c r="J245" s="12" t="s">
        <v>393</v>
      </c>
    </row>
    <row r="246" spans="1:10" ht="15">
      <c r="A246" s="24" t="s">
        <v>1307</v>
      </c>
      <c r="B246" s="24" t="s">
        <v>1307</v>
      </c>
      <c r="C246" s="25">
        <v>65406</v>
      </c>
      <c r="D246" s="24" t="s">
        <v>1303</v>
      </c>
      <c r="E246" s="24" t="s">
        <v>1299</v>
      </c>
      <c r="F246" s="24" t="s">
        <v>1308</v>
      </c>
      <c r="G246" s="24" t="s">
        <v>541</v>
      </c>
      <c r="H246" s="26">
        <v>44214</v>
      </c>
      <c r="I246" s="24" t="s">
        <v>1309</v>
      </c>
      <c r="J246" s="24" t="s">
        <v>393</v>
      </c>
    </row>
    <row r="247" spans="1:10" ht="15">
      <c r="A247" s="12">
        <v>29030</v>
      </c>
      <c r="B247" s="12" t="s">
        <v>1280</v>
      </c>
      <c r="C247" s="22">
        <v>523155</v>
      </c>
      <c r="D247" s="12" t="s">
        <v>1310</v>
      </c>
      <c r="E247" s="12" t="s">
        <v>1311</v>
      </c>
      <c r="F247" s="12" t="s">
        <v>1312</v>
      </c>
      <c r="G247" s="12" t="s">
        <v>345</v>
      </c>
      <c r="H247" s="23">
        <v>44255</v>
      </c>
      <c r="I247" s="12" t="s">
        <v>1282</v>
      </c>
      <c r="J247" s="12" t="s">
        <v>347</v>
      </c>
    </row>
    <row r="248" spans="1:10" ht="15">
      <c r="A248" s="24" t="s">
        <v>1313</v>
      </c>
      <c r="B248" s="24" t="s">
        <v>1313</v>
      </c>
      <c r="C248" s="25">
        <v>523155</v>
      </c>
      <c r="D248" s="24" t="s">
        <v>1310</v>
      </c>
      <c r="E248" s="24" t="s">
        <v>1314</v>
      </c>
      <c r="F248" s="24" t="s">
        <v>1315</v>
      </c>
      <c r="G248" s="24" t="s">
        <v>541</v>
      </c>
      <c r="H248" s="26">
        <v>44242</v>
      </c>
      <c r="I248" s="24" t="s">
        <v>1316</v>
      </c>
      <c r="J248" s="24" t="s">
        <v>393</v>
      </c>
    </row>
    <row r="249" spans="1:10" ht="15">
      <c r="A249" s="12">
        <v>30380</v>
      </c>
      <c r="B249" s="12" t="s">
        <v>1317</v>
      </c>
      <c r="C249" s="22">
        <v>80200</v>
      </c>
      <c r="D249" s="12" t="s">
        <v>1318</v>
      </c>
      <c r="E249" s="12" t="s">
        <v>1319</v>
      </c>
      <c r="F249" s="12" t="s">
        <v>487</v>
      </c>
      <c r="G249" s="12" t="s">
        <v>345</v>
      </c>
      <c r="H249" s="23">
        <v>44176</v>
      </c>
      <c r="I249" s="12" t="s">
        <v>1320</v>
      </c>
      <c r="J249" s="12" t="s">
        <v>380</v>
      </c>
    </row>
    <row r="250" spans="1:10" ht="15">
      <c r="A250" s="12">
        <v>18187</v>
      </c>
      <c r="B250" s="12" t="s">
        <v>1321</v>
      </c>
      <c r="C250" s="22">
        <v>201500</v>
      </c>
      <c r="D250" s="12" t="s">
        <v>1318</v>
      </c>
      <c r="E250" s="12" t="s">
        <v>1322</v>
      </c>
      <c r="F250" s="12" t="s">
        <v>1323</v>
      </c>
      <c r="G250" s="12" t="s">
        <v>345</v>
      </c>
      <c r="H250" s="23">
        <v>44129</v>
      </c>
      <c r="I250" s="12" t="s">
        <v>1324</v>
      </c>
      <c r="J250" s="12" t="s">
        <v>393</v>
      </c>
    </row>
    <row r="251" spans="1:10" ht="15">
      <c r="A251" s="12">
        <v>37547</v>
      </c>
      <c r="B251" s="12" t="s">
        <v>1325</v>
      </c>
      <c r="C251" s="22">
        <v>11040</v>
      </c>
      <c r="D251" s="12" t="s">
        <v>1318</v>
      </c>
      <c r="E251" s="12" t="s">
        <v>1326</v>
      </c>
      <c r="F251" s="12" t="s">
        <v>1327</v>
      </c>
      <c r="G251" s="12" t="s">
        <v>345</v>
      </c>
      <c r="H251" s="23">
        <v>44211</v>
      </c>
      <c r="I251" s="12" t="s">
        <v>1328</v>
      </c>
      <c r="J251" s="12" t="s">
        <v>393</v>
      </c>
    </row>
    <row r="252" spans="1:10" ht="15">
      <c r="A252" s="12">
        <v>998410</v>
      </c>
      <c r="B252" s="12" t="s">
        <v>1234</v>
      </c>
      <c r="C252" s="22">
        <v>38211</v>
      </c>
      <c r="D252" s="12" t="s">
        <v>1318</v>
      </c>
      <c r="E252" s="12" t="s">
        <v>1329</v>
      </c>
      <c r="F252" s="12" t="s">
        <v>1236</v>
      </c>
      <c r="G252" s="12" t="s">
        <v>345</v>
      </c>
      <c r="H252" s="23">
        <v>43890</v>
      </c>
      <c r="I252" s="12" t="s">
        <v>1237</v>
      </c>
      <c r="J252" s="12" t="s">
        <v>393</v>
      </c>
    </row>
    <row r="253" spans="1:10" ht="15">
      <c r="A253" s="12">
        <v>37170</v>
      </c>
      <c r="B253" s="12" t="s">
        <v>507</v>
      </c>
      <c r="C253" s="22">
        <f>3318464-3032594</f>
        <v>285870</v>
      </c>
      <c r="D253" s="12" t="s">
        <v>1330</v>
      </c>
      <c r="E253" s="12" t="s">
        <v>1331</v>
      </c>
      <c r="F253" s="12" t="s">
        <v>509</v>
      </c>
      <c r="G253" s="12" t="s">
        <v>440</v>
      </c>
      <c r="H253" s="23">
        <v>44209</v>
      </c>
      <c r="I253" s="12" t="s">
        <v>1292</v>
      </c>
      <c r="J253" s="12" t="s">
        <v>393</v>
      </c>
    </row>
    <row r="254" spans="1:10" ht="15">
      <c r="A254" s="12">
        <v>40182</v>
      </c>
      <c r="B254" s="12" t="s">
        <v>1332</v>
      </c>
      <c r="C254" s="22">
        <v>115414</v>
      </c>
      <c r="D254" s="12" t="s">
        <v>1330</v>
      </c>
      <c r="E254" s="12" t="s">
        <v>1333</v>
      </c>
      <c r="F254" s="12" t="s">
        <v>509</v>
      </c>
      <c r="G254" s="12" t="s">
        <v>440</v>
      </c>
      <c r="H254" s="23">
        <v>44224</v>
      </c>
      <c r="I254" s="12" t="s">
        <v>1334</v>
      </c>
      <c r="J254" s="12" t="s">
        <v>380</v>
      </c>
    </row>
    <row r="255" spans="1:10" ht="15">
      <c r="A255" s="12">
        <v>983314</v>
      </c>
      <c r="B255" s="12" t="s">
        <v>982</v>
      </c>
      <c r="C255" s="22">
        <v>331978</v>
      </c>
      <c r="D255" s="12" t="s">
        <v>1330</v>
      </c>
      <c r="E255" s="12" t="s">
        <v>1335</v>
      </c>
      <c r="F255" s="12" t="s">
        <v>1336</v>
      </c>
      <c r="G255" s="12" t="s">
        <v>440</v>
      </c>
      <c r="H255" s="23">
        <v>44069</v>
      </c>
      <c r="I255" s="12" t="s">
        <v>1337</v>
      </c>
      <c r="J255" s="12" t="s">
        <v>347</v>
      </c>
    </row>
    <row r="256" spans="1:10" ht="15">
      <c r="A256" s="24" t="s">
        <v>1338</v>
      </c>
      <c r="B256" s="24" t="s">
        <v>1338</v>
      </c>
      <c r="C256" s="25">
        <v>1064213</v>
      </c>
      <c r="D256" s="24" t="s">
        <v>1318</v>
      </c>
      <c r="E256" s="24" t="s">
        <v>1299</v>
      </c>
      <c r="F256" s="24" t="s">
        <v>1339</v>
      </c>
      <c r="G256" s="24" t="s">
        <v>541</v>
      </c>
      <c r="H256" s="26">
        <v>44214</v>
      </c>
      <c r="I256" s="24" t="s">
        <v>1340</v>
      </c>
      <c r="J256" s="24" t="s">
        <v>393</v>
      </c>
    </row>
    <row r="257" spans="1:10" ht="15">
      <c r="A257" s="12">
        <v>17203</v>
      </c>
      <c r="B257" s="12" t="s">
        <v>502</v>
      </c>
      <c r="C257" s="22">
        <v>1273456</v>
      </c>
      <c r="D257" s="12" t="s">
        <v>1341</v>
      </c>
      <c r="E257" s="12" t="s">
        <v>1342</v>
      </c>
      <c r="F257" s="12" t="s">
        <v>504</v>
      </c>
      <c r="G257" s="12" t="s">
        <v>345</v>
      </c>
      <c r="H257" s="23">
        <v>44125</v>
      </c>
      <c r="I257" s="12" t="s">
        <v>505</v>
      </c>
      <c r="J257" s="12" t="s">
        <v>393</v>
      </c>
    </row>
    <row r="258" spans="1:10" ht="15">
      <c r="A258" s="12">
        <v>12508</v>
      </c>
      <c r="B258" s="12" t="s">
        <v>1302</v>
      </c>
      <c r="C258" s="22">
        <v>197226</v>
      </c>
      <c r="D258" s="12" t="s">
        <v>1341</v>
      </c>
      <c r="E258" s="12" t="s">
        <v>1343</v>
      </c>
      <c r="F258" s="12" t="s">
        <v>504</v>
      </c>
      <c r="G258" s="12" t="s">
        <v>345</v>
      </c>
      <c r="H258" s="23">
        <v>44105</v>
      </c>
      <c r="I258" s="12" t="s">
        <v>1306</v>
      </c>
      <c r="J258" s="12" t="s">
        <v>393</v>
      </c>
    </row>
    <row r="259" spans="1:10" ht="15">
      <c r="A259" s="12">
        <v>983314</v>
      </c>
      <c r="B259" s="12" t="s">
        <v>982</v>
      </c>
      <c r="C259" s="22">
        <f>649884-331978</f>
        <v>317906</v>
      </c>
      <c r="D259" s="12" t="s">
        <v>1337</v>
      </c>
      <c r="E259" s="12" t="s">
        <v>1344</v>
      </c>
      <c r="F259" s="12" t="s">
        <v>1336</v>
      </c>
      <c r="G259" s="12" t="s">
        <v>440</v>
      </c>
      <c r="H259" s="23">
        <v>44069</v>
      </c>
      <c r="I259" s="12" t="s">
        <v>1345</v>
      </c>
      <c r="J259" s="12" t="s">
        <v>347</v>
      </c>
    </row>
    <row r="260" spans="1:10" ht="15">
      <c r="A260" s="24" t="s">
        <v>1346</v>
      </c>
      <c r="B260" s="24" t="s">
        <v>1346</v>
      </c>
      <c r="C260" s="25">
        <v>1788588</v>
      </c>
      <c r="D260" s="24" t="s">
        <v>1341</v>
      </c>
      <c r="E260" s="24" t="s">
        <v>1299</v>
      </c>
      <c r="F260" s="24" t="s">
        <v>1347</v>
      </c>
      <c r="G260" s="24" t="s">
        <v>541</v>
      </c>
      <c r="H260" s="26">
        <v>44214</v>
      </c>
      <c r="I260" s="24" t="s">
        <v>1348</v>
      </c>
      <c r="J260" s="24" t="s">
        <v>393</v>
      </c>
    </row>
    <row r="261" spans="1:10" ht="15">
      <c r="A261" s="12">
        <v>39498</v>
      </c>
      <c r="B261" s="12" t="s">
        <v>1349</v>
      </c>
      <c r="C261" s="22">
        <v>11040</v>
      </c>
      <c r="D261" s="12" t="s">
        <v>1350</v>
      </c>
      <c r="E261" s="12" t="s">
        <v>1351</v>
      </c>
      <c r="F261" s="12" t="s">
        <v>1352</v>
      </c>
      <c r="G261" s="12" t="s">
        <v>345</v>
      </c>
      <c r="H261" s="23">
        <v>44222</v>
      </c>
      <c r="I261" s="12" t="s">
        <v>1353</v>
      </c>
      <c r="J261" s="12" t="s">
        <v>347</v>
      </c>
    </row>
    <row r="262" spans="1:10" ht="15">
      <c r="A262" s="24" t="s">
        <v>1354</v>
      </c>
      <c r="B262" s="24" t="s">
        <v>1354</v>
      </c>
      <c r="C262" s="25">
        <v>11040</v>
      </c>
      <c r="D262" s="24" t="s">
        <v>1350</v>
      </c>
      <c r="E262" s="24" t="s">
        <v>1299</v>
      </c>
      <c r="F262" s="24" t="s">
        <v>1339</v>
      </c>
      <c r="G262" s="24" t="s">
        <v>541</v>
      </c>
      <c r="H262" s="26">
        <v>44260</v>
      </c>
      <c r="I262" s="24" t="s">
        <v>1355</v>
      </c>
      <c r="J262" s="24" t="s">
        <v>393</v>
      </c>
    </row>
    <row r="263" spans="1:10" ht="15">
      <c r="A263" s="12">
        <v>35957</v>
      </c>
      <c r="B263" s="12" t="s">
        <v>1356</v>
      </c>
      <c r="C263" s="22">
        <v>112194</v>
      </c>
      <c r="D263" s="12" t="s">
        <v>1357</v>
      </c>
      <c r="E263" s="12" t="s">
        <v>1293</v>
      </c>
      <c r="F263" s="12" t="s">
        <v>509</v>
      </c>
      <c r="G263" s="12" t="s">
        <v>345</v>
      </c>
      <c r="H263" s="23">
        <v>44202</v>
      </c>
      <c r="I263" s="12" t="s">
        <v>1358</v>
      </c>
      <c r="J263" s="12" t="s">
        <v>393</v>
      </c>
    </row>
    <row r="264" spans="1:10" ht="15">
      <c r="A264" s="24" t="s">
        <v>1359</v>
      </c>
      <c r="B264" s="24" t="s">
        <v>1359</v>
      </c>
      <c r="C264" s="25">
        <v>112194</v>
      </c>
      <c r="D264" s="24" t="s">
        <v>1357</v>
      </c>
      <c r="E264" s="24" t="s">
        <v>1360</v>
      </c>
      <c r="F264" s="24" t="s">
        <v>1339</v>
      </c>
      <c r="G264" s="24" t="s">
        <v>541</v>
      </c>
      <c r="H264" s="26">
        <v>44295</v>
      </c>
      <c r="I264" s="24" t="s">
        <v>1361</v>
      </c>
      <c r="J264" s="24" t="s">
        <v>393</v>
      </c>
    </row>
    <row r="265" spans="1:10" ht="15">
      <c r="A265" s="12">
        <v>983314</v>
      </c>
      <c r="B265" s="12" t="s">
        <v>982</v>
      </c>
      <c r="C265" s="22">
        <v>57566</v>
      </c>
      <c r="D265" s="12" t="s">
        <v>1362</v>
      </c>
      <c r="E265" s="12" t="s">
        <v>1363</v>
      </c>
      <c r="F265" s="12" t="s">
        <v>1336</v>
      </c>
      <c r="G265" s="12" t="s">
        <v>1364</v>
      </c>
      <c r="H265" s="23">
        <v>44069</v>
      </c>
      <c r="I265" s="12" t="s">
        <v>1365</v>
      </c>
      <c r="J265" s="12" t="s">
        <v>347</v>
      </c>
    </row>
    <row r="266" spans="1:10" ht="15">
      <c r="A266" s="24" t="s">
        <v>1366</v>
      </c>
      <c r="B266" s="24" t="s">
        <v>1366</v>
      </c>
      <c r="C266" s="25">
        <v>57566</v>
      </c>
      <c r="D266" s="24" t="s">
        <v>1362</v>
      </c>
      <c r="E266" s="24" t="s">
        <v>1360</v>
      </c>
      <c r="F266" s="24" t="s">
        <v>1367</v>
      </c>
      <c r="G266" s="24" t="s">
        <v>541</v>
      </c>
      <c r="H266" s="26">
        <v>44295</v>
      </c>
      <c r="I266" s="24" t="s">
        <v>1368</v>
      </c>
      <c r="J266" s="24" t="s">
        <v>393</v>
      </c>
    </row>
    <row r="267" spans="1:10" ht="15">
      <c r="A267" s="12">
        <v>41438</v>
      </c>
      <c r="B267" s="12" t="s">
        <v>512</v>
      </c>
      <c r="C267" s="22">
        <f>337120-242268</f>
        <v>94852</v>
      </c>
      <c r="D267" s="12" t="s">
        <v>1369</v>
      </c>
      <c r="E267" s="12" t="s">
        <v>1370</v>
      </c>
      <c r="F267" s="12" t="s">
        <v>509</v>
      </c>
      <c r="G267" s="12" t="s">
        <v>345</v>
      </c>
      <c r="H267" s="23">
        <v>44226</v>
      </c>
      <c r="I267" s="12" t="s">
        <v>514</v>
      </c>
      <c r="J267" s="12" t="s">
        <v>393</v>
      </c>
    </row>
    <row r="268" spans="1:10" ht="15">
      <c r="A268" s="12">
        <v>955765</v>
      </c>
      <c r="B268" s="12" t="s">
        <v>218</v>
      </c>
      <c r="C268" s="22">
        <v>41400</v>
      </c>
      <c r="D268" s="12" t="s">
        <v>1369</v>
      </c>
      <c r="E268" s="12" t="s">
        <v>1371</v>
      </c>
      <c r="F268" s="12" t="s">
        <v>1372</v>
      </c>
      <c r="G268" s="12" t="s">
        <v>1364</v>
      </c>
      <c r="H268" s="23">
        <v>44069</v>
      </c>
      <c r="I268" s="12" t="s">
        <v>1373</v>
      </c>
      <c r="J268" s="12" t="s">
        <v>393</v>
      </c>
    </row>
    <row r="269" spans="1:10" ht="15">
      <c r="A269" s="12">
        <v>984529</v>
      </c>
      <c r="B269" s="12" t="s">
        <v>1107</v>
      </c>
      <c r="C269" s="22">
        <v>26000</v>
      </c>
      <c r="D269" s="12" t="s">
        <v>1369</v>
      </c>
      <c r="E269" s="12" t="s">
        <v>1374</v>
      </c>
      <c r="F269" s="12" t="s">
        <v>1375</v>
      </c>
      <c r="G269" s="12" t="s">
        <v>1364</v>
      </c>
      <c r="H269" s="23">
        <v>44069</v>
      </c>
      <c r="I269" s="12" t="s">
        <v>1376</v>
      </c>
      <c r="J269" s="12" t="s">
        <v>393</v>
      </c>
    </row>
    <row r="270" spans="1:10" ht="15">
      <c r="A270" s="24" t="s">
        <v>1377</v>
      </c>
      <c r="B270" s="24" t="s">
        <v>1377</v>
      </c>
      <c r="C270" s="25">
        <v>162252</v>
      </c>
      <c r="D270" s="24" t="s">
        <v>1369</v>
      </c>
      <c r="E270" s="24" t="s">
        <v>1378</v>
      </c>
      <c r="F270" s="24" t="s">
        <v>1300</v>
      </c>
      <c r="G270" s="24" t="s">
        <v>541</v>
      </c>
      <c r="H270" s="26">
        <v>44242</v>
      </c>
      <c r="I270" s="24" t="s">
        <v>1379</v>
      </c>
      <c r="J270" s="24" t="s">
        <v>393</v>
      </c>
    </row>
    <row r="271" spans="1:10" ht="15">
      <c r="A271" s="12">
        <v>39219</v>
      </c>
      <c r="B271" s="12" t="s">
        <v>1380</v>
      </c>
      <c r="C271" s="22">
        <v>99423</v>
      </c>
      <c r="D271" s="12" t="s">
        <v>1381</v>
      </c>
      <c r="E271" s="12" t="s">
        <v>1382</v>
      </c>
      <c r="F271" s="12" t="s">
        <v>509</v>
      </c>
      <c r="G271" s="12" t="s">
        <v>345</v>
      </c>
      <c r="H271" s="23">
        <v>44220</v>
      </c>
      <c r="I271" s="12" t="s">
        <v>1383</v>
      </c>
      <c r="J271" s="12" t="s">
        <v>393</v>
      </c>
    </row>
    <row r="272" spans="1:10" ht="15">
      <c r="A272" s="24" t="s">
        <v>1384</v>
      </c>
      <c r="B272" s="24" t="s">
        <v>1384</v>
      </c>
      <c r="C272" s="25">
        <v>99423</v>
      </c>
      <c r="D272" s="24" t="s">
        <v>1381</v>
      </c>
      <c r="E272" s="24" t="s">
        <v>1299</v>
      </c>
      <c r="F272" s="24" t="s">
        <v>1300</v>
      </c>
      <c r="G272" s="24" t="s">
        <v>541</v>
      </c>
      <c r="H272" s="26">
        <v>44260</v>
      </c>
      <c r="I272" s="24" t="s">
        <v>1385</v>
      </c>
      <c r="J272" s="24" t="s">
        <v>393</v>
      </c>
    </row>
    <row r="273" spans="1:10" ht="15">
      <c r="A273" s="12">
        <v>35957</v>
      </c>
      <c r="B273" s="12" t="s">
        <v>1356</v>
      </c>
      <c r="C273" s="22">
        <v>168706</v>
      </c>
      <c r="D273" s="12" t="s">
        <v>1386</v>
      </c>
      <c r="E273" s="12" t="s">
        <v>1331</v>
      </c>
      <c r="F273" s="12" t="s">
        <v>509</v>
      </c>
      <c r="G273" s="12" t="s">
        <v>440</v>
      </c>
      <c r="H273" s="23">
        <v>44202</v>
      </c>
      <c r="I273" s="12" t="s">
        <v>1357</v>
      </c>
      <c r="J273" s="12" t="s">
        <v>393</v>
      </c>
    </row>
    <row r="274" spans="1:10" ht="15">
      <c r="A274" s="12">
        <v>39507</v>
      </c>
      <c r="B274" s="12" t="s">
        <v>1387</v>
      </c>
      <c r="C274" s="22">
        <v>142600</v>
      </c>
      <c r="D274" s="12" t="s">
        <v>1386</v>
      </c>
      <c r="E274" s="12" t="s">
        <v>1351</v>
      </c>
      <c r="F274" s="12" t="s">
        <v>1352</v>
      </c>
      <c r="G274" s="12" t="s">
        <v>345</v>
      </c>
      <c r="H274" s="23">
        <v>44222</v>
      </c>
      <c r="I274" s="12" t="s">
        <v>1388</v>
      </c>
      <c r="J274" s="12" t="s">
        <v>347</v>
      </c>
    </row>
    <row r="275" spans="1:10" ht="15">
      <c r="A275" s="12">
        <v>39498</v>
      </c>
      <c r="B275" s="12" t="s">
        <v>1349</v>
      </c>
      <c r="C275" s="22">
        <v>15560</v>
      </c>
      <c r="D275" s="12" t="s">
        <v>1386</v>
      </c>
      <c r="E275" s="12" t="s">
        <v>1389</v>
      </c>
      <c r="F275" s="12" t="s">
        <v>1352</v>
      </c>
      <c r="G275" s="12" t="s">
        <v>440</v>
      </c>
      <c r="H275" s="23">
        <v>44222</v>
      </c>
      <c r="I275" s="12" t="s">
        <v>1350</v>
      </c>
      <c r="J275" s="12" t="s">
        <v>347</v>
      </c>
    </row>
    <row r="276" spans="1:10" ht="15">
      <c r="A276" s="24" t="s">
        <v>1390</v>
      </c>
      <c r="B276" s="24" t="s">
        <v>1390</v>
      </c>
      <c r="C276" s="25">
        <v>169200</v>
      </c>
      <c r="D276" s="24" t="s">
        <v>1386</v>
      </c>
      <c r="E276" s="24" t="s">
        <v>1299</v>
      </c>
      <c r="F276" s="24" t="s">
        <v>1391</v>
      </c>
      <c r="G276" s="24" t="s">
        <v>541</v>
      </c>
      <c r="H276" s="26">
        <v>44260</v>
      </c>
      <c r="I276" s="24" t="s">
        <v>1392</v>
      </c>
      <c r="J276" s="24" t="s">
        <v>393</v>
      </c>
    </row>
    <row r="277" spans="1:10" ht="15">
      <c r="A277" s="12">
        <v>40182</v>
      </c>
      <c r="B277" s="12" t="s">
        <v>1332</v>
      </c>
      <c r="C277" s="22">
        <v>1220659</v>
      </c>
      <c r="D277" s="12" t="s">
        <v>1334</v>
      </c>
      <c r="E277" s="12" t="s">
        <v>1393</v>
      </c>
      <c r="F277" s="12" t="s">
        <v>509</v>
      </c>
      <c r="G277" s="12" t="s">
        <v>345</v>
      </c>
      <c r="H277" s="23">
        <v>44224</v>
      </c>
      <c r="I277" s="12" t="s">
        <v>1394</v>
      </c>
      <c r="J277" s="12" t="s">
        <v>380</v>
      </c>
    </row>
    <row r="278" spans="1:10" ht="15">
      <c r="A278" s="12">
        <v>41438</v>
      </c>
      <c r="B278" s="12" t="s">
        <v>512</v>
      </c>
      <c r="C278" s="22">
        <v>242268</v>
      </c>
      <c r="D278" s="12" t="s">
        <v>1334</v>
      </c>
      <c r="E278" s="12" t="s">
        <v>1395</v>
      </c>
      <c r="F278" s="12" t="s">
        <v>509</v>
      </c>
      <c r="G278" s="12" t="s">
        <v>440</v>
      </c>
      <c r="H278" s="23">
        <v>44226</v>
      </c>
      <c r="I278" s="12" t="s">
        <v>1369</v>
      </c>
      <c r="J278" s="12" t="s">
        <v>393</v>
      </c>
    </row>
    <row r="279" spans="1:10" ht="15">
      <c r="A279" s="12">
        <v>39219</v>
      </c>
      <c r="B279" s="12" t="s">
        <v>1380</v>
      </c>
      <c r="C279" s="22">
        <v>511285</v>
      </c>
      <c r="D279" s="12" t="s">
        <v>1334</v>
      </c>
      <c r="E279" s="12" t="s">
        <v>1396</v>
      </c>
      <c r="F279" s="12" t="s">
        <v>509</v>
      </c>
      <c r="G279" s="12" t="s">
        <v>440</v>
      </c>
      <c r="H279" s="23">
        <v>44220</v>
      </c>
      <c r="I279" s="12" t="s">
        <v>1381</v>
      </c>
      <c r="J279" s="12" t="s">
        <v>393</v>
      </c>
    </row>
    <row r="280" spans="1:10" ht="15">
      <c r="A280" s="12">
        <v>35957</v>
      </c>
      <c r="B280" s="12" t="s">
        <v>1356</v>
      </c>
      <c r="C280" s="22">
        <f>157666-115414</f>
        <v>42252</v>
      </c>
      <c r="D280" s="12" t="s">
        <v>1334</v>
      </c>
      <c r="E280" s="12" t="s">
        <v>1397</v>
      </c>
      <c r="F280" s="12" t="s">
        <v>509</v>
      </c>
      <c r="G280" s="12" t="s">
        <v>440</v>
      </c>
      <c r="H280" s="23">
        <v>44202</v>
      </c>
      <c r="I280" s="12" t="s">
        <v>1386</v>
      </c>
      <c r="J280" s="12" t="s">
        <v>393</v>
      </c>
    </row>
    <row r="281" spans="1:10" ht="15">
      <c r="A281" s="24" t="s">
        <v>1398</v>
      </c>
      <c r="B281" s="24" t="s">
        <v>1398</v>
      </c>
      <c r="C281" s="25">
        <v>2016464</v>
      </c>
      <c r="D281" s="24" t="s">
        <v>1334</v>
      </c>
      <c r="E281" s="24" t="s">
        <v>1360</v>
      </c>
      <c r="F281" s="24" t="s">
        <v>1300</v>
      </c>
      <c r="G281" s="24" t="s">
        <v>541</v>
      </c>
      <c r="H281" s="26">
        <v>44295</v>
      </c>
      <c r="I281" s="24" t="s">
        <v>1399</v>
      </c>
      <c r="J281" s="24" t="s">
        <v>393</v>
      </c>
    </row>
    <row r="282" spans="1:10" ht="15">
      <c r="A282" s="12">
        <v>983314</v>
      </c>
      <c r="B282" s="12" t="s">
        <v>982</v>
      </c>
      <c r="C282" s="22">
        <v>702611</v>
      </c>
      <c r="D282" s="12" t="s">
        <v>1345</v>
      </c>
      <c r="E282" s="12" t="s">
        <v>1344</v>
      </c>
      <c r="F282" s="12" t="s">
        <v>1336</v>
      </c>
      <c r="G282" s="12" t="s">
        <v>440</v>
      </c>
      <c r="H282" s="23">
        <v>44069</v>
      </c>
      <c r="I282" s="12" t="s">
        <v>1362</v>
      </c>
      <c r="J282" s="12" t="s">
        <v>347</v>
      </c>
    </row>
    <row r="283" spans="1:10" ht="15">
      <c r="A283" s="24" t="s">
        <v>1400</v>
      </c>
      <c r="B283" s="24" t="s">
        <v>1400</v>
      </c>
      <c r="C283" s="25">
        <v>702611</v>
      </c>
      <c r="D283" s="24" t="s">
        <v>1345</v>
      </c>
      <c r="E283" s="24" t="s">
        <v>1401</v>
      </c>
      <c r="F283" s="24" t="s">
        <v>733</v>
      </c>
      <c r="G283" s="24" t="s">
        <v>541</v>
      </c>
      <c r="H283" s="26">
        <v>44055</v>
      </c>
      <c r="I283" s="24" t="s">
        <v>1402</v>
      </c>
      <c r="J283" s="24" t="s">
        <v>393</v>
      </c>
    </row>
    <row r="284" spans="1:10" ht="15">
      <c r="A284" s="12">
        <v>37170</v>
      </c>
      <c r="B284" s="12" t="s">
        <v>507</v>
      </c>
      <c r="C284" s="22">
        <v>3032594</v>
      </c>
      <c r="D284" s="12" t="s">
        <v>1403</v>
      </c>
      <c r="E284" s="12" t="s">
        <v>1397</v>
      </c>
      <c r="F284" s="12" t="s">
        <v>509</v>
      </c>
      <c r="G284" s="12" t="s">
        <v>440</v>
      </c>
      <c r="H284" s="23">
        <v>44209</v>
      </c>
      <c r="I284" s="12" t="s">
        <v>1330</v>
      </c>
      <c r="J284" s="12" t="s">
        <v>393</v>
      </c>
    </row>
    <row r="285" spans="1:10" ht="15">
      <c r="A285" s="12">
        <v>53853</v>
      </c>
      <c r="B285" s="12" t="s">
        <v>1404</v>
      </c>
      <c r="C285" s="22">
        <v>272897</v>
      </c>
      <c r="D285" s="12" t="s">
        <v>1405</v>
      </c>
      <c r="E285" s="12" t="s">
        <v>1406</v>
      </c>
      <c r="F285" s="12" t="s">
        <v>1407</v>
      </c>
      <c r="G285" s="12" t="s">
        <v>345</v>
      </c>
      <c r="H285" s="23">
        <v>44275</v>
      </c>
      <c r="I285" s="12" t="s">
        <v>1408</v>
      </c>
      <c r="J285" s="12" t="s">
        <v>393</v>
      </c>
    </row>
    <row r="286" spans="1:10" ht="15">
      <c r="A286" s="12">
        <v>71652</v>
      </c>
      <c r="B286" s="12" t="s">
        <v>1409</v>
      </c>
      <c r="C286" s="22">
        <v>104994</v>
      </c>
      <c r="D286" s="12" t="s">
        <v>1405</v>
      </c>
      <c r="E286" s="12" t="s">
        <v>1410</v>
      </c>
      <c r="F286" s="12" t="s">
        <v>1411</v>
      </c>
      <c r="G286" s="12" t="s">
        <v>345</v>
      </c>
      <c r="H286" s="23">
        <v>44323</v>
      </c>
      <c r="I286" s="12" t="s">
        <v>1412</v>
      </c>
      <c r="J286" s="12" t="s">
        <v>428</v>
      </c>
    </row>
    <row r="287" spans="1:10" ht="15">
      <c r="A287" s="12">
        <v>72257</v>
      </c>
      <c r="B287" s="12" t="s">
        <v>1413</v>
      </c>
      <c r="C287" s="22">
        <v>1161367</v>
      </c>
      <c r="D287" s="12" t="s">
        <v>1405</v>
      </c>
      <c r="E287" s="12" t="s">
        <v>1414</v>
      </c>
      <c r="F287" s="12" t="s">
        <v>1411</v>
      </c>
      <c r="G287" s="12" t="s">
        <v>345</v>
      </c>
      <c r="H287" s="23">
        <v>44324</v>
      </c>
      <c r="I287" s="12" t="s">
        <v>1415</v>
      </c>
      <c r="J287" s="12" t="s">
        <v>347</v>
      </c>
    </row>
    <row r="288" spans="1:10" ht="15">
      <c r="A288" s="12">
        <v>78019</v>
      </c>
      <c r="B288" s="12" t="s">
        <v>1416</v>
      </c>
      <c r="C288" s="22">
        <v>26300</v>
      </c>
      <c r="D288" s="12" t="s">
        <v>1405</v>
      </c>
      <c r="E288" s="12" t="s">
        <v>1414</v>
      </c>
      <c r="F288" s="12" t="s">
        <v>1411</v>
      </c>
      <c r="G288" s="12" t="s">
        <v>345</v>
      </c>
      <c r="H288" s="23">
        <v>44343</v>
      </c>
      <c r="I288" s="12" t="s">
        <v>1417</v>
      </c>
      <c r="J288" s="12" t="s">
        <v>347</v>
      </c>
    </row>
    <row r="289" spans="1:10" ht="15">
      <c r="A289" s="12">
        <v>78020</v>
      </c>
      <c r="B289" s="12" t="s">
        <v>1418</v>
      </c>
      <c r="C289" s="22">
        <v>52400</v>
      </c>
      <c r="D289" s="12" t="s">
        <v>1405</v>
      </c>
      <c r="E289" s="12" t="s">
        <v>1414</v>
      </c>
      <c r="F289" s="12" t="s">
        <v>1411</v>
      </c>
      <c r="G289" s="12" t="s">
        <v>345</v>
      </c>
      <c r="H289" s="23">
        <v>44343</v>
      </c>
      <c r="I289" s="12" t="s">
        <v>1419</v>
      </c>
      <c r="J289" s="12" t="s">
        <v>347</v>
      </c>
    </row>
    <row r="290" spans="1:10" ht="15">
      <c r="A290" s="12">
        <v>78559</v>
      </c>
      <c r="B290" s="12" t="s">
        <v>1420</v>
      </c>
      <c r="C290" s="22">
        <v>2042960</v>
      </c>
      <c r="D290" s="12" t="s">
        <v>1405</v>
      </c>
      <c r="E290" s="12" t="s">
        <v>1421</v>
      </c>
      <c r="F290" s="12" t="s">
        <v>1411</v>
      </c>
      <c r="G290" s="12" t="s">
        <v>345</v>
      </c>
      <c r="H290" s="23">
        <v>44346</v>
      </c>
      <c r="I290" s="12" t="s">
        <v>1422</v>
      </c>
      <c r="J290" s="12" t="s">
        <v>347</v>
      </c>
    </row>
    <row r="291" spans="1:10" ht="15">
      <c r="A291" s="24" t="s">
        <v>1423</v>
      </c>
      <c r="B291" s="24" t="s">
        <v>1423</v>
      </c>
      <c r="C291" s="25">
        <v>6693498</v>
      </c>
      <c r="D291" s="24" t="s">
        <v>1403</v>
      </c>
      <c r="E291" s="24" t="s">
        <v>1299</v>
      </c>
      <c r="F291" s="24" t="s">
        <v>1300</v>
      </c>
      <c r="G291" s="24" t="s">
        <v>541</v>
      </c>
      <c r="H291" s="26">
        <v>44260</v>
      </c>
      <c r="I291" s="24" t="s">
        <v>1424</v>
      </c>
      <c r="J291" s="24" t="s">
        <v>393</v>
      </c>
    </row>
    <row r="292" spans="1:10" ht="15">
      <c r="A292" s="12">
        <v>59292</v>
      </c>
      <c r="B292" s="12" t="s">
        <v>1425</v>
      </c>
      <c r="C292" s="22">
        <v>1982088</v>
      </c>
      <c r="D292" s="12" t="s">
        <v>1426</v>
      </c>
      <c r="E292" s="12" t="s">
        <v>1427</v>
      </c>
      <c r="F292" s="12" t="s">
        <v>1428</v>
      </c>
      <c r="G292" s="12" t="s">
        <v>345</v>
      </c>
      <c r="H292" s="23">
        <v>44293</v>
      </c>
      <c r="I292" s="12" t="s">
        <v>1429</v>
      </c>
      <c r="J292" s="12" t="s">
        <v>393</v>
      </c>
    </row>
    <row r="293" spans="1:10" ht="15">
      <c r="A293" s="24" t="s">
        <v>1430</v>
      </c>
      <c r="B293" s="24" t="s">
        <v>1430</v>
      </c>
      <c r="C293" s="25">
        <v>1982088</v>
      </c>
      <c r="D293" s="24" t="s">
        <v>1426</v>
      </c>
      <c r="E293" s="24" t="s">
        <v>1378</v>
      </c>
      <c r="F293" s="24" t="s">
        <v>1315</v>
      </c>
      <c r="G293" s="24" t="s">
        <v>541</v>
      </c>
      <c r="H293" s="26">
        <v>44385</v>
      </c>
      <c r="I293" s="24" t="s">
        <v>1431</v>
      </c>
      <c r="J293" s="24" t="s">
        <v>393</v>
      </c>
    </row>
    <row r="294" spans="1:10" ht="15">
      <c r="A294" s="12">
        <v>74774</v>
      </c>
      <c r="B294" s="12" t="s">
        <v>1432</v>
      </c>
      <c r="C294" s="22">
        <v>432020</v>
      </c>
      <c r="D294" s="12" t="s">
        <v>1433</v>
      </c>
      <c r="E294" s="12" t="s">
        <v>1434</v>
      </c>
      <c r="F294" s="12" t="s">
        <v>1411</v>
      </c>
      <c r="G294" s="12" t="s">
        <v>345</v>
      </c>
      <c r="H294" s="23">
        <v>44331</v>
      </c>
      <c r="I294" s="12" t="s">
        <v>1435</v>
      </c>
      <c r="J294" s="12" t="s">
        <v>428</v>
      </c>
    </row>
    <row r="295" spans="1:10" ht="15">
      <c r="A295" s="24" t="s">
        <v>1436</v>
      </c>
      <c r="B295" s="24" t="s">
        <v>1436</v>
      </c>
      <c r="C295" s="25">
        <v>432020</v>
      </c>
      <c r="D295" s="24" t="s">
        <v>1433</v>
      </c>
      <c r="E295" s="24" t="s">
        <v>1378</v>
      </c>
      <c r="F295" s="24" t="s">
        <v>1300</v>
      </c>
      <c r="G295" s="24" t="s">
        <v>541</v>
      </c>
      <c r="H295" s="26">
        <v>44385</v>
      </c>
      <c r="I295" s="24" t="s">
        <v>1437</v>
      </c>
      <c r="J295" s="24" t="s">
        <v>393</v>
      </c>
    </row>
    <row r="296" spans="1:10" ht="15">
      <c r="A296" s="12">
        <v>77382</v>
      </c>
      <c r="B296" s="12" t="s">
        <v>1438</v>
      </c>
      <c r="C296" s="22">
        <v>41326</v>
      </c>
      <c r="D296" s="12" t="s">
        <v>1439</v>
      </c>
      <c r="E296" s="12" t="s">
        <v>1440</v>
      </c>
      <c r="F296" s="12" t="s">
        <v>1411</v>
      </c>
      <c r="G296" s="12" t="s">
        <v>345</v>
      </c>
      <c r="H296" s="23">
        <v>44341</v>
      </c>
      <c r="I296" s="12" t="s">
        <v>1441</v>
      </c>
      <c r="J296" s="12" t="s">
        <v>347</v>
      </c>
    </row>
    <row r="297" spans="1:10" ht="15">
      <c r="A297" s="24" t="s">
        <v>1442</v>
      </c>
      <c r="B297" s="24" t="s">
        <v>1442</v>
      </c>
      <c r="C297" s="25">
        <v>41326</v>
      </c>
      <c r="D297" s="24" t="s">
        <v>1439</v>
      </c>
      <c r="E297" s="24" t="s">
        <v>1378</v>
      </c>
      <c r="F297" s="24" t="s">
        <v>1443</v>
      </c>
      <c r="G297" s="24" t="s">
        <v>541</v>
      </c>
      <c r="H297" s="26">
        <v>44414</v>
      </c>
      <c r="I297" s="24" t="s">
        <v>1444</v>
      </c>
      <c r="J297" s="24" t="s">
        <v>393</v>
      </c>
    </row>
    <row r="298" spans="1:10" ht="15">
      <c r="A298" s="12">
        <v>45496</v>
      </c>
      <c r="B298" s="12" t="s">
        <v>1445</v>
      </c>
      <c r="C298" s="22">
        <v>135742</v>
      </c>
      <c r="D298" s="12" t="s">
        <v>1446</v>
      </c>
      <c r="E298" s="12" t="s">
        <v>1319</v>
      </c>
      <c r="F298" s="12" t="s">
        <v>1447</v>
      </c>
      <c r="G298" s="12" t="s">
        <v>345</v>
      </c>
      <c r="H298" s="23">
        <v>44246</v>
      </c>
      <c r="I298" s="12" t="s">
        <v>1448</v>
      </c>
      <c r="J298" s="12" t="s">
        <v>428</v>
      </c>
    </row>
    <row r="299" spans="1:10" ht="15">
      <c r="A299" s="12">
        <v>64584</v>
      </c>
      <c r="B299" s="12" t="s">
        <v>1449</v>
      </c>
      <c r="C299" s="22">
        <v>60073</v>
      </c>
      <c r="D299" s="12" t="s">
        <v>1446</v>
      </c>
      <c r="E299" s="12" t="s">
        <v>1450</v>
      </c>
      <c r="F299" s="12" t="s">
        <v>1428</v>
      </c>
      <c r="G299" s="12" t="s">
        <v>345</v>
      </c>
      <c r="H299" s="23">
        <v>44306</v>
      </c>
      <c r="I299" s="12" t="s">
        <v>1451</v>
      </c>
      <c r="J299" s="12" t="s">
        <v>380</v>
      </c>
    </row>
    <row r="300" spans="1:10" ht="15">
      <c r="A300" s="12">
        <v>65274</v>
      </c>
      <c r="B300" s="12" t="s">
        <v>1452</v>
      </c>
      <c r="C300" s="22">
        <f>208566-135742</f>
        <v>72824</v>
      </c>
      <c r="D300" s="12" t="s">
        <v>1446</v>
      </c>
      <c r="E300" s="12" t="s">
        <v>1450</v>
      </c>
      <c r="F300" s="12" t="s">
        <v>1428</v>
      </c>
      <c r="G300" s="12" t="s">
        <v>345</v>
      </c>
      <c r="H300" s="23">
        <v>44307</v>
      </c>
      <c r="I300" s="12" t="s">
        <v>1453</v>
      </c>
      <c r="J300" s="12" t="s">
        <v>393</v>
      </c>
    </row>
    <row r="301" spans="1:10" ht="15">
      <c r="A301" s="24" t="s">
        <v>1454</v>
      </c>
      <c r="B301" s="24" t="s">
        <v>1454</v>
      </c>
      <c r="C301" s="25">
        <v>268639</v>
      </c>
      <c r="D301" s="24" t="s">
        <v>1446</v>
      </c>
      <c r="E301" s="24" t="s">
        <v>1378</v>
      </c>
      <c r="F301" s="24" t="s">
        <v>1339</v>
      </c>
      <c r="G301" s="24" t="s">
        <v>541</v>
      </c>
      <c r="H301" s="26">
        <v>44385</v>
      </c>
      <c r="I301" s="24" t="s">
        <v>1455</v>
      </c>
      <c r="J301" s="24" t="s">
        <v>393</v>
      </c>
    </row>
    <row r="302" spans="1:10" ht="15">
      <c r="A302" s="12">
        <v>76558</v>
      </c>
      <c r="B302" s="12" t="s">
        <v>1456</v>
      </c>
      <c r="C302" s="22">
        <v>1169094</v>
      </c>
      <c r="D302" s="12" t="s">
        <v>1457</v>
      </c>
      <c r="E302" s="12" t="s">
        <v>1458</v>
      </c>
      <c r="F302" s="12" t="s">
        <v>1411</v>
      </c>
      <c r="G302" s="12" t="s">
        <v>345</v>
      </c>
      <c r="H302" s="23">
        <v>44338</v>
      </c>
      <c r="I302" s="12" t="s">
        <v>1459</v>
      </c>
      <c r="J302" s="12" t="s">
        <v>347</v>
      </c>
    </row>
    <row r="303" spans="1:10" ht="15">
      <c r="A303" s="12">
        <v>77747</v>
      </c>
      <c r="B303" s="12" t="s">
        <v>1460</v>
      </c>
      <c r="C303" s="22">
        <f>1627261-1070262</f>
        <v>556999</v>
      </c>
      <c r="D303" s="12" t="s">
        <v>1457</v>
      </c>
      <c r="E303" s="12" t="s">
        <v>1458</v>
      </c>
      <c r="F303" s="12" t="s">
        <v>1411</v>
      </c>
      <c r="G303" s="12" t="s">
        <v>345</v>
      </c>
      <c r="H303" s="23">
        <v>44342</v>
      </c>
      <c r="I303" s="12" t="s">
        <v>1461</v>
      </c>
      <c r="J303" s="12" t="s">
        <v>347</v>
      </c>
    </row>
    <row r="304" spans="1:10" ht="15">
      <c r="A304" s="12">
        <v>78559</v>
      </c>
      <c r="B304" s="12" t="s">
        <v>1420</v>
      </c>
      <c r="C304" s="22">
        <v>14</v>
      </c>
      <c r="D304" s="12" t="s">
        <v>1457</v>
      </c>
      <c r="E304" s="12" t="s">
        <v>1462</v>
      </c>
      <c r="F304" s="12" t="s">
        <v>1411</v>
      </c>
      <c r="G304" s="12" t="s">
        <v>440</v>
      </c>
      <c r="H304" s="23">
        <v>44346</v>
      </c>
      <c r="I304" s="12" t="s">
        <v>1405</v>
      </c>
      <c r="J304" s="12" t="s">
        <v>347</v>
      </c>
    </row>
    <row r="305" spans="1:10" ht="15">
      <c r="A305" s="24" t="s">
        <v>1463</v>
      </c>
      <c r="B305" s="24" t="s">
        <v>1463</v>
      </c>
      <c r="C305" s="25">
        <v>1726107</v>
      </c>
      <c r="D305" s="24" t="s">
        <v>1457</v>
      </c>
      <c r="E305" s="24" t="s">
        <v>1378</v>
      </c>
      <c r="F305" s="24" t="s">
        <v>1339</v>
      </c>
      <c r="G305" s="24" t="s">
        <v>541</v>
      </c>
      <c r="H305" s="26">
        <v>44414</v>
      </c>
      <c r="I305" s="24" t="s">
        <v>1464</v>
      </c>
      <c r="J305" s="24" t="s">
        <v>393</v>
      </c>
    </row>
    <row r="306" spans="1:10" ht="15">
      <c r="A306" s="12">
        <v>51699</v>
      </c>
      <c r="B306" s="12" t="s">
        <v>1465</v>
      </c>
      <c r="C306" s="22">
        <v>220704</v>
      </c>
      <c r="D306" s="12" t="s">
        <v>1466</v>
      </c>
      <c r="E306" s="12" t="s">
        <v>1467</v>
      </c>
      <c r="F306" s="12" t="s">
        <v>1407</v>
      </c>
      <c r="G306" s="12" t="s">
        <v>345</v>
      </c>
      <c r="H306" s="23">
        <v>44268</v>
      </c>
      <c r="I306" s="12" t="s">
        <v>1468</v>
      </c>
      <c r="J306" s="12" t="s">
        <v>347</v>
      </c>
    </row>
    <row r="307" spans="1:10" ht="15">
      <c r="A307" s="12">
        <v>56576</v>
      </c>
      <c r="B307" s="12" t="s">
        <v>1469</v>
      </c>
      <c r="C307" s="22">
        <v>113537</v>
      </c>
      <c r="D307" s="12" t="s">
        <v>1466</v>
      </c>
      <c r="E307" s="12" t="s">
        <v>1470</v>
      </c>
      <c r="F307" s="12" t="s">
        <v>1407</v>
      </c>
      <c r="G307" s="12" t="s">
        <v>345</v>
      </c>
      <c r="H307" s="23">
        <v>44283</v>
      </c>
      <c r="I307" s="12" t="s">
        <v>1471</v>
      </c>
      <c r="J307" s="12" t="s">
        <v>347</v>
      </c>
    </row>
    <row r="308" spans="1:10" ht="15">
      <c r="A308" s="24" t="s">
        <v>1472</v>
      </c>
      <c r="B308" s="24" t="s">
        <v>1472</v>
      </c>
      <c r="C308" s="25">
        <v>334241</v>
      </c>
      <c r="D308" s="24" t="s">
        <v>1466</v>
      </c>
      <c r="E308" s="24" t="s">
        <v>1378</v>
      </c>
      <c r="F308" s="24" t="s">
        <v>35</v>
      </c>
      <c r="G308" s="24" t="s">
        <v>541</v>
      </c>
      <c r="H308" s="26">
        <v>44385</v>
      </c>
      <c r="I308" s="24" t="s">
        <v>1473</v>
      </c>
      <c r="J308" s="24" t="s">
        <v>393</v>
      </c>
    </row>
    <row r="309" spans="1:10" ht="15">
      <c r="A309" s="12">
        <v>51927</v>
      </c>
      <c r="B309" s="12" t="s">
        <v>1474</v>
      </c>
      <c r="C309" s="22">
        <v>86827</v>
      </c>
      <c r="D309" s="12" t="s">
        <v>1475</v>
      </c>
      <c r="E309" s="12" t="s">
        <v>1476</v>
      </c>
      <c r="F309" s="12" t="s">
        <v>1407</v>
      </c>
      <c r="G309" s="12" t="s">
        <v>345</v>
      </c>
      <c r="H309" s="23">
        <v>44269</v>
      </c>
      <c r="I309" s="12" t="s">
        <v>1477</v>
      </c>
      <c r="J309" s="12" t="s">
        <v>347</v>
      </c>
    </row>
    <row r="310" spans="1:10" ht="15">
      <c r="A310" s="24" t="s">
        <v>1478</v>
      </c>
      <c r="B310" s="24" t="s">
        <v>1478</v>
      </c>
      <c r="C310" s="25">
        <v>86827</v>
      </c>
      <c r="D310" s="24" t="s">
        <v>1475</v>
      </c>
      <c r="E310" s="24" t="s">
        <v>1378</v>
      </c>
      <c r="F310" s="24" t="s">
        <v>1347</v>
      </c>
      <c r="G310" s="24" t="s">
        <v>541</v>
      </c>
      <c r="H310" s="26">
        <v>44385</v>
      </c>
      <c r="I310" s="24" t="s">
        <v>1479</v>
      </c>
      <c r="J310" s="24" t="s">
        <v>393</v>
      </c>
    </row>
    <row r="311" spans="1:10" ht="15">
      <c r="A311" s="12">
        <v>52190</v>
      </c>
      <c r="B311" s="12" t="s">
        <v>1480</v>
      </c>
      <c r="C311" s="22">
        <v>298783</v>
      </c>
      <c r="D311" s="12" t="s">
        <v>1481</v>
      </c>
      <c r="E311" s="12" t="s">
        <v>1482</v>
      </c>
      <c r="F311" s="12" t="s">
        <v>1407</v>
      </c>
      <c r="G311" s="12" t="s">
        <v>345</v>
      </c>
      <c r="H311" s="23">
        <v>44270</v>
      </c>
      <c r="I311" s="12" t="s">
        <v>1483</v>
      </c>
      <c r="J311" s="12" t="s">
        <v>393</v>
      </c>
    </row>
    <row r="312" spans="1:10" ht="15">
      <c r="A312" s="24" t="s">
        <v>1484</v>
      </c>
      <c r="B312" s="24" t="s">
        <v>1484</v>
      </c>
      <c r="C312" s="25">
        <v>298783</v>
      </c>
      <c r="D312" s="24" t="s">
        <v>1481</v>
      </c>
      <c r="E312" s="24" t="s">
        <v>1378</v>
      </c>
      <c r="F312" s="24" t="s">
        <v>1485</v>
      </c>
      <c r="G312" s="24" t="s">
        <v>541</v>
      </c>
      <c r="H312" s="26">
        <v>44385</v>
      </c>
      <c r="I312" s="24" t="s">
        <v>1486</v>
      </c>
      <c r="J312" s="24" t="s">
        <v>393</v>
      </c>
    </row>
    <row r="313" spans="1:10" ht="15">
      <c r="A313" s="12">
        <v>55905</v>
      </c>
      <c r="B313" s="12" t="s">
        <v>1487</v>
      </c>
      <c r="C313" s="22">
        <v>126400</v>
      </c>
      <c r="D313" s="12" t="s">
        <v>1488</v>
      </c>
      <c r="E313" s="12" t="s">
        <v>1489</v>
      </c>
      <c r="F313" s="12" t="s">
        <v>1407</v>
      </c>
      <c r="G313" s="12" t="s">
        <v>345</v>
      </c>
      <c r="H313" s="23">
        <v>44281</v>
      </c>
      <c r="I313" s="12" t="s">
        <v>1490</v>
      </c>
      <c r="J313" s="12" t="s">
        <v>347</v>
      </c>
    </row>
    <row r="314" spans="1:10" ht="15">
      <c r="A314" s="12">
        <v>63182</v>
      </c>
      <c r="B314" s="12" t="s">
        <v>1491</v>
      </c>
      <c r="C314" s="22">
        <v>81662</v>
      </c>
      <c r="D314" s="12" t="s">
        <v>1488</v>
      </c>
      <c r="E314" s="12" t="s">
        <v>1492</v>
      </c>
      <c r="F314" s="12" t="s">
        <v>1428</v>
      </c>
      <c r="G314" s="12" t="s">
        <v>345</v>
      </c>
      <c r="H314" s="23">
        <v>44303</v>
      </c>
      <c r="I314" s="12" t="s">
        <v>1493</v>
      </c>
      <c r="J314" s="12" t="s">
        <v>428</v>
      </c>
    </row>
    <row r="315" spans="1:10" ht="15">
      <c r="A315" s="24" t="s">
        <v>1494</v>
      </c>
      <c r="B315" s="24" t="s">
        <v>1494</v>
      </c>
      <c r="C315" s="25">
        <v>208062</v>
      </c>
      <c r="D315" s="24" t="s">
        <v>1488</v>
      </c>
      <c r="E315" s="24" t="s">
        <v>1378</v>
      </c>
      <c r="F315" s="24" t="s">
        <v>1391</v>
      </c>
      <c r="G315" s="24" t="s">
        <v>541</v>
      </c>
      <c r="H315" s="26">
        <v>44385</v>
      </c>
      <c r="I315" s="24" t="s">
        <v>1495</v>
      </c>
      <c r="J315" s="24" t="s">
        <v>393</v>
      </c>
    </row>
    <row r="316" spans="1:10" ht="15">
      <c r="A316" s="12">
        <v>75493</v>
      </c>
      <c r="B316" s="12" t="s">
        <v>1496</v>
      </c>
      <c r="C316" s="22">
        <v>33851</v>
      </c>
      <c r="D316" s="12" t="s">
        <v>1497</v>
      </c>
      <c r="E316" s="12" t="s">
        <v>1498</v>
      </c>
      <c r="F316" s="12" t="s">
        <v>1411</v>
      </c>
      <c r="G316" s="12" t="s">
        <v>345</v>
      </c>
      <c r="H316" s="23">
        <v>44335</v>
      </c>
      <c r="I316" s="12" t="s">
        <v>1499</v>
      </c>
      <c r="J316" s="12" t="s">
        <v>428</v>
      </c>
    </row>
    <row r="317" spans="1:10" ht="15">
      <c r="A317" s="24" t="s">
        <v>1500</v>
      </c>
      <c r="B317" s="24" t="s">
        <v>1500</v>
      </c>
      <c r="C317" s="25">
        <v>33851</v>
      </c>
      <c r="D317" s="24" t="s">
        <v>1497</v>
      </c>
      <c r="E317" s="24" t="s">
        <v>1378</v>
      </c>
      <c r="F317" s="24" t="s">
        <v>1391</v>
      </c>
      <c r="G317" s="24" t="s">
        <v>541</v>
      </c>
      <c r="H317" s="26">
        <v>44414</v>
      </c>
      <c r="I317" s="24" t="s">
        <v>1501</v>
      </c>
      <c r="J317" s="24" t="s">
        <v>393</v>
      </c>
    </row>
    <row r="318" spans="1:10" ht="15">
      <c r="A318" s="12">
        <v>62418</v>
      </c>
      <c r="B318" s="12" t="s">
        <v>1502</v>
      </c>
      <c r="C318" s="22">
        <v>61969</v>
      </c>
      <c r="D318" s="12" t="s">
        <v>1503</v>
      </c>
      <c r="E318" s="12" t="s">
        <v>1504</v>
      </c>
      <c r="F318" s="12" t="s">
        <v>1428</v>
      </c>
      <c r="G318" s="12" t="s">
        <v>345</v>
      </c>
      <c r="H318" s="23">
        <v>44301</v>
      </c>
      <c r="I318" s="12" t="s">
        <v>1505</v>
      </c>
      <c r="J318" s="12" t="s">
        <v>380</v>
      </c>
    </row>
    <row r="319" spans="1:10" ht="15">
      <c r="A319" s="24" t="s">
        <v>1506</v>
      </c>
      <c r="B319" s="24" t="s">
        <v>1506</v>
      </c>
      <c r="C319" s="25">
        <v>61969</v>
      </c>
      <c r="D319" s="24" t="s">
        <v>1503</v>
      </c>
      <c r="E319" s="24" t="s">
        <v>1378</v>
      </c>
      <c r="F319" s="24" t="s">
        <v>1367</v>
      </c>
      <c r="G319" s="24" t="s">
        <v>541</v>
      </c>
      <c r="H319" s="26">
        <v>44385</v>
      </c>
      <c r="I319" s="24" t="s">
        <v>1507</v>
      </c>
      <c r="J319" s="24" t="s">
        <v>393</v>
      </c>
    </row>
    <row r="320" spans="1:10" ht="15">
      <c r="A320" s="12">
        <v>43706</v>
      </c>
      <c r="B320" s="12" t="s">
        <v>1508</v>
      </c>
      <c r="C320" s="22">
        <v>11040</v>
      </c>
      <c r="D320" s="12" t="s">
        <v>1509</v>
      </c>
      <c r="E320" s="12" t="s">
        <v>1510</v>
      </c>
      <c r="F320" s="12" t="s">
        <v>1447</v>
      </c>
      <c r="G320" s="12" t="s">
        <v>345</v>
      </c>
      <c r="H320" s="23">
        <v>44238</v>
      </c>
      <c r="I320" s="12" t="s">
        <v>1511</v>
      </c>
      <c r="J320" s="12" t="s">
        <v>347</v>
      </c>
    </row>
    <row r="321" spans="1:10" ht="15">
      <c r="A321" s="12">
        <v>46591</v>
      </c>
      <c r="B321" s="12" t="s">
        <v>1512</v>
      </c>
      <c r="C321" s="22">
        <v>60917</v>
      </c>
      <c r="D321" s="12" t="s">
        <v>1509</v>
      </c>
      <c r="E321" s="12" t="s">
        <v>1513</v>
      </c>
      <c r="F321" s="12" t="s">
        <v>1447</v>
      </c>
      <c r="G321" s="12" t="s">
        <v>345</v>
      </c>
      <c r="H321" s="23">
        <v>44251</v>
      </c>
      <c r="I321" s="12" t="s">
        <v>1514</v>
      </c>
      <c r="J321" s="12" t="s">
        <v>428</v>
      </c>
    </row>
    <row r="322" spans="1:10" ht="15">
      <c r="A322" s="12">
        <v>70566</v>
      </c>
      <c r="B322" s="12" t="s">
        <v>1515</v>
      </c>
      <c r="C322" s="22">
        <f>600549-167331</f>
        <v>433218</v>
      </c>
      <c r="D322" s="12" t="s">
        <v>1509</v>
      </c>
      <c r="E322" s="12" t="s">
        <v>1516</v>
      </c>
      <c r="F322" s="12" t="s">
        <v>1411</v>
      </c>
      <c r="G322" s="12" t="s">
        <v>345</v>
      </c>
      <c r="H322" s="23">
        <v>44320</v>
      </c>
      <c r="I322" s="12" t="s">
        <v>1517</v>
      </c>
      <c r="J322" s="12" t="s">
        <v>428</v>
      </c>
    </row>
    <row r="323" spans="1:10" ht="15">
      <c r="A323" s="24" t="s">
        <v>1518</v>
      </c>
      <c r="B323" s="24" t="s">
        <v>1518</v>
      </c>
      <c r="C323" s="25">
        <v>505175</v>
      </c>
      <c r="D323" s="24" t="s">
        <v>1509</v>
      </c>
      <c r="E323" s="24" t="s">
        <v>1378</v>
      </c>
      <c r="F323" s="24" t="s">
        <v>1367</v>
      </c>
      <c r="G323" s="24" t="s">
        <v>541</v>
      </c>
      <c r="H323" s="26">
        <v>44414</v>
      </c>
      <c r="I323" s="24" t="s">
        <v>1519</v>
      </c>
      <c r="J323" s="24" t="s">
        <v>393</v>
      </c>
    </row>
    <row r="324" spans="1:10" ht="15">
      <c r="A324" s="12">
        <v>74975</v>
      </c>
      <c r="B324" s="12" t="s">
        <v>1520</v>
      </c>
      <c r="C324" s="22">
        <v>49552</v>
      </c>
      <c r="D324" s="12" t="s">
        <v>1521</v>
      </c>
      <c r="E324" s="12" t="s">
        <v>1504</v>
      </c>
      <c r="F324" s="12" t="s">
        <v>1411</v>
      </c>
      <c r="G324" s="12" t="s">
        <v>345</v>
      </c>
      <c r="H324" s="23">
        <v>44332</v>
      </c>
      <c r="I324" s="12" t="s">
        <v>1522</v>
      </c>
      <c r="J324" s="12" t="s">
        <v>428</v>
      </c>
    </row>
    <row r="325" spans="1:10" ht="15">
      <c r="A325" s="24" t="s">
        <v>1523</v>
      </c>
      <c r="B325" s="24" t="s">
        <v>1523</v>
      </c>
      <c r="C325" s="25">
        <v>49552</v>
      </c>
      <c r="D325" s="24" t="s">
        <v>1521</v>
      </c>
      <c r="E325" s="24" t="s">
        <v>1524</v>
      </c>
      <c r="F325" s="24" t="s">
        <v>1367</v>
      </c>
      <c r="G325" s="24" t="s">
        <v>541</v>
      </c>
      <c r="H325" s="26">
        <v>44452</v>
      </c>
      <c r="I325" s="24" t="s">
        <v>1525</v>
      </c>
      <c r="J325" s="24" t="s">
        <v>393</v>
      </c>
    </row>
    <row r="326" spans="1:10" ht="15">
      <c r="A326" s="12">
        <v>79599</v>
      </c>
      <c r="B326" s="12" t="s">
        <v>1526</v>
      </c>
      <c r="C326" s="22">
        <v>8480</v>
      </c>
      <c r="D326" s="12" t="s">
        <v>1527</v>
      </c>
      <c r="E326" s="12" t="s">
        <v>1528</v>
      </c>
      <c r="F326" s="12" t="s">
        <v>1529</v>
      </c>
      <c r="G326" s="12" t="s">
        <v>345</v>
      </c>
      <c r="H326" s="23">
        <v>44349</v>
      </c>
      <c r="I326" s="12" t="s">
        <v>1530</v>
      </c>
      <c r="J326" s="12" t="s">
        <v>347</v>
      </c>
    </row>
    <row r="327" spans="1:10" ht="15">
      <c r="A327" s="24" t="s">
        <v>1531</v>
      </c>
      <c r="B327" s="24" t="s">
        <v>1531</v>
      </c>
      <c r="C327" s="25">
        <v>8480</v>
      </c>
      <c r="D327" s="24" t="s">
        <v>1527</v>
      </c>
      <c r="E327" s="24" t="s">
        <v>1524</v>
      </c>
      <c r="F327" s="24" t="s">
        <v>1339</v>
      </c>
      <c r="G327" s="24" t="s">
        <v>541</v>
      </c>
      <c r="H327" s="26">
        <v>44452</v>
      </c>
      <c r="I327" s="24" t="s">
        <v>1532</v>
      </c>
      <c r="J327" s="24" t="s">
        <v>393</v>
      </c>
    </row>
    <row r="328" spans="1:10" ht="15">
      <c r="A328" s="12">
        <v>74774</v>
      </c>
      <c r="B328" s="12" t="s">
        <v>1432</v>
      </c>
      <c r="C328" s="22">
        <v>317259</v>
      </c>
      <c r="D328" s="12" t="s">
        <v>1533</v>
      </c>
      <c r="E328" s="12" t="s">
        <v>1534</v>
      </c>
      <c r="F328" s="12" t="s">
        <v>1411</v>
      </c>
      <c r="G328" s="12" t="s">
        <v>440</v>
      </c>
      <c r="H328" s="23">
        <v>44331</v>
      </c>
      <c r="I328" s="12" t="s">
        <v>1433</v>
      </c>
      <c r="J328" s="12" t="s">
        <v>428</v>
      </c>
    </row>
    <row r="329" spans="1:10" ht="15">
      <c r="A329" s="12">
        <v>79762</v>
      </c>
      <c r="B329" s="12" t="s">
        <v>1535</v>
      </c>
      <c r="C329" s="22">
        <f>569699-22980</f>
        <v>546719</v>
      </c>
      <c r="D329" s="12" t="s">
        <v>1533</v>
      </c>
      <c r="E329" s="12" t="s">
        <v>1410</v>
      </c>
      <c r="F329" s="12" t="s">
        <v>1529</v>
      </c>
      <c r="G329" s="12" t="s">
        <v>345</v>
      </c>
      <c r="H329" s="23">
        <v>44350</v>
      </c>
      <c r="I329" s="12" t="s">
        <v>1536</v>
      </c>
      <c r="J329" s="12" t="s">
        <v>347</v>
      </c>
    </row>
    <row r="330" spans="1:10" ht="15">
      <c r="A330" s="12">
        <v>81199</v>
      </c>
      <c r="B330" s="12" t="s">
        <v>1537</v>
      </c>
      <c r="C330" s="22">
        <v>76028</v>
      </c>
      <c r="D330" s="12" t="s">
        <v>1533</v>
      </c>
      <c r="E330" s="12" t="s">
        <v>1538</v>
      </c>
      <c r="F330" s="12" t="s">
        <v>1529</v>
      </c>
      <c r="G330" s="12" t="s">
        <v>345</v>
      </c>
      <c r="H330" s="23">
        <v>44355</v>
      </c>
      <c r="I330" s="12" t="s">
        <v>1539</v>
      </c>
      <c r="J330" s="12" t="s">
        <v>347</v>
      </c>
    </row>
    <row r="331" spans="1:10" ht="15">
      <c r="A331" s="24" t="s">
        <v>1540</v>
      </c>
      <c r="B331" s="24" t="s">
        <v>1540</v>
      </c>
      <c r="C331" s="25">
        <v>940006</v>
      </c>
      <c r="D331" s="24" t="s">
        <v>1533</v>
      </c>
      <c r="E331" s="24" t="s">
        <v>1524</v>
      </c>
      <c r="F331" s="24" t="s">
        <v>1300</v>
      </c>
      <c r="G331" s="24" t="s">
        <v>541</v>
      </c>
      <c r="H331" s="26">
        <v>44452</v>
      </c>
      <c r="I331" s="24" t="s">
        <v>1541</v>
      </c>
      <c r="J331" s="24" t="s">
        <v>393</v>
      </c>
    </row>
    <row r="332" spans="1:10" ht="15">
      <c r="A332" s="12">
        <v>51764</v>
      </c>
      <c r="B332" s="12" t="s">
        <v>1542</v>
      </c>
      <c r="C332" s="22">
        <v>59700</v>
      </c>
      <c r="D332" s="12" t="s">
        <v>1543</v>
      </c>
      <c r="E332" s="12" t="s">
        <v>1544</v>
      </c>
      <c r="F332" s="12" t="s">
        <v>1407</v>
      </c>
      <c r="G332" s="12" t="s">
        <v>345</v>
      </c>
      <c r="H332" s="23">
        <v>44268</v>
      </c>
      <c r="I332" s="12" t="s">
        <v>1545</v>
      </c>
      <c r="J332" s="12" t="s">
        <v>380</v>
      </c>
    </row>
    <row r="333" spans="1:10" ht="15">
      <c r="A333" s="12">
        <v>65274</v>
      </c>
      <c r="B333" s="12" t="s">
        <v>1452</v>
      </c>
      <c r="C333" s="22">
        <v>135742</v>
      </c>
      <c r="D333" s="12" t="s">
        <v>1543</v>
      </c>
      <c r="E333" s="12" t="s">
        <v>1546</v>
      </c>
      <c r="F333" s="12" t="s">
        <v>1428</v>
      </c>
      <c r="G333" s="12" t="s">
        <v>440</v>
      </c>
      <c r="H333" s="23">
        <v>44307</v>
      </c>
      <c r="I333" s="12" t="s">
        <v>1446</v>
      </c>
      <c r="J333" s="12" t="s">
        <v>393</v>
      </c>
    </row>
    <row r="334" spans="1:10" ht="15">
      <c r="A334" s="12">
        <v>73038</v>
      </c>
      <c r="B334" s="12" t="s">
        <v>1547</v>
      </c>
      <c r="C334" s="22">
        <v>62134</v>
      </c>
      <c r="D334" s="12" t="s">
        <v>1543</v>
      </c>
      <c r="E334" s="12" t="s">
        <v>1548</v>
      </c>
      <c r="F334" s="12" t="s">
        <v>1411</v>
      </c>
      <c r="G334" s="12" t="s">
        <v>345</v>
      </c>
      <c r="H334" s="23">
        <v>44326</v>
      </c>
      <c r="I334" s="12" t="s">
        <v>1549</v>
      </c>
      <c r="J334" s="12" t="s">
        <v>428</v>
      </c>
    </row>
    <row r="335" spans="1:10" ht="15">
      <c r="A335" s="12">
        <v>75890</v>
      </c>
      <c r="B335" s="12" t="s">
        <v>1550</v>
      </c>
      <c r="C335" s="22">
        <v>185700</v>
      </c>
      <c r="D335" s="12" t="s">
        <v>1543</v>
      </c>
      <c r="E335" s="12" t="s">
        <v>1548</v>
      </c>
      <c r="F335" s="12" t="s">
        <v>1411</v>
      </c>
      <c r="G335" s="12" t="s">
        <v>345</v>
      </c>
      <c r="H335" s="23">
        <v>44336</v>
      </c>
      <c r="I335" s="12" t="s">
        <v>1551</v>
      </c>
      <c r="J335" s="12" t="s">
        <v>428</v>
      </c>
    </row>
    <row r="336" spans="1:10" ht="15">
      <c r="A336" s="12">
        <v>76572</v>
      </c>
      <c r="B336" s="12" t="s">
        <v>1552</v>
      </c>
      <c r="C336" s="22">
        <v>59700</v>
      </c>
      <c r="D336" s="12" t="s">
        <v>1543</v>
      </c>
      <c r="E336" s="12" t="s">
        <v>1504</v>
      </c>
      <c r="F336" s="12" t="s">
        <v>1411</v>
      </c>
      <c r="G336" s="12" t="s">
        <v>345</v>
      </c>
      <c r="H336" s="23">
        <v>44338</v>
      </c>
      <c r="I336" s="12" t="s">
        <v>1553</v>
      </c>
      <c r="J336" s="12" t="s">
        <v>428</v>
      </c>
    </row>
    <row r="337" spans="1:10" ht="15">
      <c r="A337" s="12">
        <v>76804</v>
      </c>
      <c r="B337" s="12" t="s">
        <v>1554</v>
      </c>
      <c r="C337" s="22">
        <v>59700</v>
      </c>
      <c r="D337" s="12" t="s">
        <v>1543</v>
      </c>
      <c r="E337" s="12" t="s">
        <v>1504</v>
      </c>
      <c r="F337" s="12" t="s">
        <v>1411</v>
      </c>
      <c r="G337" s="12" t="s">
        <v>345</v>
      </c>
      <c r="H337" s="23">
        <v>44340</v>
      </c>
      <c r="I337" s="12" t="s">
        <v>1555</v>
      </c>
      <c r="J337" s="12" t="s">
        <v>428</v>
      </c>
    </row>
    <row r="338" spans="1:10" ht="15">
      <c r="A338" s="12">
        <v>77510</v>
      </c>
      <c r="B338" s="12" t="s">
        <v>1556</v>
      </c>
      <c r="C338" s="22">
        <v>111285</v>
      </c>
      <c r="D338" s="12" t="s">
        <v>1543</v>
      </c>
      <c r="E338" s="12" t="s">
        <v>1557</v>
      </c>
      <c r="F338" s="12" t="s">
        <v>1411</v>
      </c>
      <c r="G338" s="12" t="s">
        <v>345</v>
      </c>
      <c r="H338" s="23">
        <v>44341</v>
      </c>
      <c r="I338" s="12" t="s">
        <v>1558</v>
      </c>
      <c r="J338" s="12" t="s">
        <v>347</v>
      </c>
    </row>
    <row r="339" spans="1:10" ht="15">
      <c r="A339" s="12">
        <v>77382</v>
      </c>
      <c r="B339" s="12" t="s">
        <v>1438</v>
      </c>
      <c r="C339" s="22">
        <v>31557</v>
      </c>
      <c r="D339" s="12" t="s">
        <v>1543</v>
      </c>
      <c r="E339" s="12" t="s">
        <v>1559</v>
      </c>
      <c r="F339" s="12" t="s">
        <v>1411</v>
      </c>
      <c r="G339" s="12" t="s">
        <v>440</v>
      </c>
      <c r="H339" s="23">
        <v>44341</v>
      </c>
      <c r="I339" s="12" t="s">
        <v>1439</v>
      </c>
      <c r="J339" s="12" t="s">
        <v>347</v>
      </c>
    </row>
    <row r="340" spans="1:10" ht="15">
      <c r="A340" s="12">
        <v>77747</v>
      </c>
      <c r="B340" s="12" t="s">
        <v>1460</v>
      </c>
      <c r="C340" s="22">
        <v>1070262</v>
      </c>
      <c r="D340" s="12" t="s">
        <v>1543</v>
      </c>
      <c r="E340" s="12" t="s">
        <v>1560</v>
      </c>
      <c r="F340" s="12" t="s">
        <v>1411</v>
      </c>
      <c r="G340" s="12" t="s">
        <v>440</v>
      </c>
      <c r="H340" s="23">
        <v>44342</v>
      </c>
      <c r="I340" s="12" t="s">
        <v>1457</v>
      </c>
      <c r="J340" s="12" t="s">
        <v>347</v>
      </c>
    </row>
    <row r="341" spans="1:10" ht="15">
      <c r="A341" s="12">
        <v>75493</v>
      </c>
      <c r="B341" s="12" t="s">
        <v>1496</v>
      </c>
      <c r="C341" s="22">
        <v>25849</v>
      </c>
      <c r="D341" s="12" t="s">
        <v>1543</v>
      </c>
      <c r="E341" s="12" t="s">
        <v>1561</v>
      </c>
      <c r="F341" s="12" t="s">
        <v>1411</v>
      </c>
      <c r="G341" s="12" t="s">
        <v>440</v>
      </c>
      <c r="H341" s="23">
        <v>44335</v>
      </c>
      <c r="I341" s="12" t="s">
        <v>1497</v>
      </c>
      <c r="J341" s="12" t="s">
        <v>428</v>
      </c>
    </row>
    <row r="342" spans="1:10" ht="15">
      <c r="A342" s="12">
        <v>70566</v>
      </c>
      <c r="B342" s="12" t="s">
        <v>1515</v>
      </c>
      <c r="C342" s="22">
        <v>167331</v>
      </c>
      <c r="D342" s="12" t="s">
        <v>1543</v>
      </c>
      <c r="E342" s="12" t="s">
        <v>1562</v>
      </c>
      <c r="F342" s="12" t="s">
        <v>1411</v>
      </c>
      <c r="G342" s="12" t="s">
        <v>440</v>
      </c>
      <c r="H342" s="23">
        <v>44320</v>
      </c>
      <c r="I342" s="12" t="s">
        <v>1509</v>
      </c>
      <c r="J342" s="12" t="s">
        <v>428</v>
      </c>
    </row>
    <row r="343" spans="1:10" ht="15">
      <c r="A343" s="12">
        <v>74975</v>
      </c>
      <c r="B343" s="12" t="s">
        <v>1520</v>
      </c>
      <c r="C343" s="22">
        <v>10148</v>
      </c>
      <c r="D343" s="12" t="s">
        <v>1543</v>
      </c>
      <c r="E343" s="12" t="s">
        <v>1563</v>
      </c>
      <c r="F343" s="12" t="s">
        <v>1411</v>
      </c>
      <c r="G343" s="12" t="s">
        <v>440</v>
      </c>
      <c r="H343" s="23">
        <v>44332</v>
      </c>
      <c r="I343" s="12" t="s">
        <v>1521</v>
      </c>
      <c r="J343" s="12" t="s">
        <v>428</v>
      </c>
    </row>
    <row r="344" spans="1:10" ht="15">
      <c r="A344" s="12">
        <v>86981</v>
      </c>
      <c r="B344" s="12" t="s">
        <v>1564</v>
      </c>
      <c r="C344" s="22">
        <f>229500-63046</f>
        <v>166454</v>
      </c>
      <c r="D344" s="12" t="s">
        <v>1543</v>
      </c>
      <c r="E344" s="12" t="s">
        <v>1565</v>
      </c>
      <c r="F344" s="12" t="s">
        <v>1529</v>
      </c>
      <c r="G344" s="12" t="s">
        <v>345</v>
      </c>
      <c r="H344" s="23">
        <v>44377</v>
      </c>
      <c r="I344" s="12" t="s">
        <v>1566</v>
      </c>
      <c r="J344" s="12" t="s">
        <v>347</v>
      </c>
    </row>
    <row r="345" spans="1:10" ht="15">
      <c r="A345" s="12">
        <v>87226</v>
      </c>
      <c r="B345" s="12" t="s">
        <v>1567</v>
      </c>
      <c r="C345" s="22">
        <v>200357</v>
      </c>
      <c r="D345" s="12" t="s">
        <v>1543</v>
      </c>
      <c r="E345" s="12" t="s">
        <v>1568</v>
      </c>
      <c r="F345" s="12" t="s">
        <v>1529</v>
      </c>
      <c r="G345" s="12" t="s">
        <v>345</v>
      </c>
      <c r="H345" s="23">
        <v>44377</v>
      </c>
      <c r="I345" s="12" t="s">
        <v>1569</v>
      </c>
      <c r="J345" s="12" t="s">
        <v>347</v>
      </c>
    </row>
    <row r="346" spans="1:10" ht="15">
      <c r="A346" s="24" t="s">
        <v>1570</v>
      </c>
      <c r="B346" s="24" t="s">
        <v>1570</v>
      </c>
      <c r="C346" s="25">
        <v>2345919</v>
      </c>
      <c r="D346" s="24" t="s">
        <v>1543</v>
      </c>
      <c r="E346" s="24" t="s">
        <v>1378</v>
      </c>
      <c r="F346" s="24" t="s">
        <v>1300</v>
      </c>
      <c r="G346" s="24" t="s">
        <v>541</v>
      </c>
      <c r="H346" s="26">
        <v>44414</v>
      </c>
      <c r="I346" s="24" t="s">
        <v>1571</v>
      </c>
      <c r="J346" s="24" t="s">
        <v>393</v>
      </c>
    </row>
    <row r="347" spans="1:10" ht="15">
      <c r="A347" s="12">
        <v>79762</v>
      </c>
      <c r="B347" s="12" t="s">
        <v>1535</v>
      </c>
      <c r="C347" s="22">
        <v>10600</v>
      </c>
      <c r="D347" s="12" t="s">
        <v>1572</v>
      </c>
      <c r="E347" s="12" t="s">
        <v>1573</v>
      </c>
      <c r="F347" s="12" t="s">
        <v>1529</v>
      </c>
      <c r="G347" s="12" t="s">
        <v>440</v>
      </c>
      <c r="H347" s="23">
        <v>44350</v>
      </c>
      <c r="I347" s="12" t="s">
        <v>1533</v>
      </c>
      <c r="J347" s="12" t="s">
        <v>347</v>
      </c>
    </row>
    <row r="348" spans="1:10" ht="15">
      <c r="A348" s="24" t="s">
        <v>1574</v>
      </c>
      <c r="B348" s="24" t="s">
        <v>1574</v>
      </c>
      <c r="C348" s="25">
        <v>10600</v>
      </c>
      <c r="D348" s="24" t="s">
        <v>1572</v>
      </c>
      <c r="E348" s="24" t="s">
        <v>1575</v>
      </c>
      <c r="F348" s="24" t="s">
        <v>1315</v>
      </c>
      <c r="G348" s="24" t="s">
        <v>541</v>
      </c>
      <c r="H348" s="26">
        <v>44476</v>
      </c>
      <c r="I348" s="24" t="s">
        <v>1576</v>
      </c>
      <c r="J348" s="24" t="s">
        <v>393</v>
      </c>
    </row>
    <row r="349" spans="1:10" ht="15">
      <c r="A349" s="12">
        <v>86981</v>
      </c>
      <c r="B349" s="12" t="s">
        <v>1564</v>
      </c>
      <c r="C349" s="22">
        <v>63046</v>
      </c>
      <c r="D349" s="12" t="s">
        <v>1577</v>
      </c>
      <c r="E349" s="12" t="s">
        <v>1578</v>
      </c>
      <c r="F349" s="12" t="s">
        <v>1529</v>
      </c>
      <c r="G349" s="12" t="s">
        <v>440</v>
      </c>
      <c r="H349" s="23">
        <v>44377</v>
      </c>
      <c r="I349" s="12" t="s">
        <v>1543</v>
      </c>
      <c r="J349" s="12" t="s">
        <v>347</v>
      </c>
    </row>
    <row r="350" spans="1:10" ht="15">
      <c r="A350" s="12">
        <v>88543</v>
      </c>
      <c r="B350" s="12" t="s">
        <v>1579</v>
      </c>
      <c r="C350" s="22">
        <f>1363900-3346</f>
        <v>1360554</v>
      </c>
      <c r="D350" s="12" t="s">
        <v>1577</v>
      </c>
      <c r="E350" s="12" t="s">
        <v>1568</v>
      </c>
      <c r="F350" s="12" t="s">
        <v>479</v>
      </c>
      <c r="G350" s="12" t="s">
        <v>345</v>
      </c>
      <c r="H350" s="23">
        <v>44383</v>
      </c>
      <c r="I350" s="12" t="s">
        <v>1580</v>
      </c>
      <c r="J350" s="12" t="s">
        <v>393</v>
      </c>
    </row>
    <row r="351" spans="1:10" ht="15">
      <c r="A351" s="12">
        <v>89717</v>
      </c>
      <c r="B351" s="12" t="s">
        <v>1581</v>
      </c>
      <c r="C351" s="22">
        <v>52400</v>
      </c>
      <c r="D351" s="12" t="s">
        <v>1577</v>
      </c>
      <c r="E351" s="12" t="s">
        <v>1565</v>
      </c>
      <c r="F351" s="12" t="s">
        <v>479</v>
      </c>
      <c r="G351" s="12" t="s">
        <v>345</v>
      </c>
      <c r="H351" s="23">
        <v>44386</v>
      </c>
      <c r="I351" s="12" t="s">
        <v>1582</v>
      </c>
      <c r="J351" s="12" t="s">
        <v>393</v>
      </c>
    </row>
    <row r="352" spans="1:10" ht="15">
      <c r="A352" s="12">
        <v>90360</v>
      </c>
      <c r="B352" s="12" t="s">
        <v>1583</v>
      </c>
      <c r="C352" s="22">
        <v>135318</v>
      </c>
      <c r="D352" s="12" t="s">
        <v>1577</v>
      </c>
      <c r="E352" s="12" t="s">
        <v>1584</v>
      </c>
      <c r="F352" s="12" t="s">
        <v>479</v>
      </c>
      <c r="G352" s="12" t="s">
        <v>345</v>
      </c>
      <c r="H352" s="23">
        <v>44389</v>
      </c>
      <c r="I352" s="12" t="s">
        <v>1585</v>
      </c>
      <c r="J352" s="12" t="s">
        <v>380</v>
      </c>
    </row>
    <row r="353" spans="1:10" ht="15">
      <c r="A353" s="12">
        <v>90686</v>
      </c>
      <c r="B353" s="12" t="s">
        <v>1586</v>
      </c>
      <c r="C353" s="22">
        <v>59700</v>
      </c>
      <c r="D353" s="12" t="s">
        <v>1577</v>
      </c>
      <c r="E353" s="12" t="s">
        <v>1434</v>
      </c>
      <c r="F353" s="12" t="s">
        <v>479</v>
      </c>
      <c r="G353" s="12" t="s">
        <v>345</v>
      </c>
      <c r="H353" s="23">
        <v>44390</v>
      </c>
      <c r="I353" s="12" t="s">
        <v>1587</v>
      </c>
      <c r="J353" s="12" t="s">
        <v>380</v>
      </c>
    </row>
    <row r="354" spans="1:10" ht="15">
      <c r="A354" s="12">
        <v>93960</v>
      </c>
      <c r="B354" s="12" t="s">
        <v>1588</v>
      </c>
      <c r="C354" s="22">
        <v>203900</v>
      </c>
      <c r="D354" s="12" t="s">
        <v>1577</v>
      </c>
      <c r="E354" s="12" t="s">
        <v>1406</v>
      </c>
      <c r="F354" s="12" t="s">
        <v>479</v>
      </c>
      <c r="G354" s="12" t="s">
        <v>345</v>
      </c>
      <c r="H354" s="23">
        <v>44401</v>
      </c>
      <c r="I354" s="12" t="s">
        <v>1589</v>
      </c>
      <c r="J354" s="12" t="s">
        <v>393</v>
      </c>
    </row>
    <row r="355" spans="1:10" ht="15">
      <c r="A355" s="24" t="s">
        <v>1590</v>
      </c>
      <c r="B355" s="24" t="s">
        <v>1590</v>
      </c>
      <c r="C355" s="25">
        <v>1874918</v>
      </c>
      <c r="D355" s="24" t="s">
        <v>1577</v>
      </c>
      <c r="E355" s="24" t="s">
        <v>1575</v>
      </c>
      <c r="F355" s="24" t="s">
        <v>1300</v>
      </c>
      <c r="G355" s="24" t="s">
        <v>541</v>
      </c>
      <c r="H355" s="26">
        <v>44476</v>
      </c>
      <c r="I355" s="24" t="s">
        <v>1591</v>
      </c>
      <c r="J355" s="24" t="s">
        <v>393</v>
      </c>
    </row>
    <row r="356" spans="1:10" ht="15">
      <c r="A356" s="12">
        <v>82619</v>
      </c>
      <c r="B356" s="12" t="s">
        <v>1592</v>
      </c>
      <c r="C356" s="22">
        <v>61940</v>
      </c>
      <c r="D356" s="12" t="s">
        <v>483</v>
      </c>
      <c r="E356" s="12" t="s">
        <v>1593</v>
      </c>
      <c r="F356" s="12" t="s">
        <v>1529</v>
      </c>
      <c r="G356" s="12" t="s">
        <v>345</v>
      </c>
      <c r="H356" s="23">
        <v>44360</v>
      </c>
      <c r="I356" s="12" t="s">
        <v>1594</v>
      </c>
      <c r="J356" s="12" t="s">
        <v>347</v>
      </c>
    </row>
    <row r="357" spans="1:10" ht="15">
      <c r="A357" s="12">
        <v>79762</v>
      </c>
      <c r="B357" s="12" t="s">
        <v>1535</v>
      </c>
      <c r="C357" s="22">
        <v>12380</v>
      </c>
      <c r="D357" s="12" t="s">
        <v>483</v>
      </c>
      <c r="E357" s="12" t="s">
        <v>1595</v>
      </c>
      <c r="F357" s="12" t="s">
        <v>1529</v>
      </c>
      <c r="G357" s="12" t="s">
        <v>440</v>
      </c>
      <c r="H357" s="23">
        <v>44350</v>
      </c>
      <c r="I357" s="12" t="s">
        <v>1572</v>
      </c>
      <c r="J357" s="12" t="s">
        <v>347</v>
      </c>
    </row>
    <row r="358" spans="1:10" ht="15">
      <c r="A358" s="12">
        <v>87549</v>
      </c>
      <c r="B358" s="12" t="s">
        <v>1596</v>
      </c>
      <c r="C358" s="22">
        <v>59700</v>
      </c>
      <c r="D358" s="12" t="s">
        <v>483</v>
      </c>
      <c r="E358" s="12" t="s">
        <v>1597</v>
      </c>
      <c r="F358" s="12" t="s">
        <v>479</v>
      </c>
      <c r="G358" s="12" t="s">
        <v>345</v>
      </c>
      <c r="H358" s="23">
        <v>44378</v>
      </c>
      <c r="I358" s="12" t="s">
        <v>1598</v>
      </c>
      <c r="J358" s="12" t="s">
        <v>428</v>
      </c>
    </row>
    <row r="359" spans="1:10" ht="15">
      <c r="A359" s="12">
        <v>94356</v>
      </c>
      <c r="B359" s="12" t="s">
        <v>481</v>
      </c>
      <c r="C359" s="22">
        <f>1326383-34597</f>
        <v>1291786</v>
      </c>
      <c r="D359" s="12" t="s">
        <v>483</v>
      </c>
      <c r="E359" s="12" t="s">
        <v>1253</v>
      </c>
      <c r="F359" s="12" t="s">
        <v>479</v>
      </c>
      <c r="G359" s="12" t="s">
        <v>345</v>
      </c>
      <c r="H359" s="23">
        <v>44402</v>
      </c>
      <c r="I359" s="12" t="s">
        <v>1599</v>
      </c>
      <c r="J359" s="12" t="s">
        <v>347</v>
      </c>
    </row>
    <row r="360" spans="1:10" ht="15">
      <c r="A360" s="24" t="s">
        <v>1600</v>
      </c>
      <c r="B360" s="24" t="s">
        <v>1600</v>
      </c>
      <c r="C360" s="25">
        <v>1425806</v>
      </c>
      <c r="D360" s="24" t="s">
        <v>483</v>
      </c>
      <c r="E360" s="24" t="s">
        <v>1575</v>
      </c>
      <c r="F360" s="24" t="s">
        <v>1391</v>
      </c>
      <c r="G360" s="24" t="s">
        <v>541</v>
      </c>
      <c r="H360" s="26">
        <v>44476</v>
      </c>
      <c r="I360" s="24" t="s">
        <v>1601</v>
      </c>
      <c r="J360" s="24" t="s">
        <v>393</v>
      </c>
    </row>
    <row r="361" spans="1:10" ht="15">
      <c r="A361" s="12">
        <v>103713</v>
      </c>
      <c r="B361" s="12" t="s">
        <v>438</v>
      </c>
      <c r="C361" s="22">
        <f>560627-461204</f>
        <v>99423</v>
      </c>
      <c r="D361" s="12" t="s">
        <v>441</v>
      </c>
      <c r="E361" s="12" t="s">
        <v>1137</v>
      </c>
      <c r="F361" s="12" t="s">
        <v>426</v>
      </c>
      <c r="G361" s="12" t="s">
        <v>345</v>
      </c>
      <c r="H361" s="23">
        <v>44434</v>
      </c>
      <c r="I361" s="12" t="s">
        <v>1602</v>
      </c>
      <c r="J361" s="12" t="s">
        <v>347</v>
      </c>
    </row>
    <row r="362" spans="1:10" ht="15">
      <c r="A362" s="12">
        <v>88312</v>
      </c>
      <c r="B362" s="12" t="s">
        <v>1603</v>
      </c>
      <c r="C362" s="22">
        <v>72458</v>
      </c>
      <c r="D362" s="12" t="s">
        <v>441</v>
      </c>
      <c r="E362" s="12" t="s">
        <v>1604</v>
      </c>
      <c r="F362" s="12" t="s">
        <v>479</v>
      </c>
      <c r="G362" s="12" t="s">
        <v>345</v>
      </c>
      <c r="H362" s="23">
        <v>44383</v>
      </c>
      <c r="I362" s="12" t="s">
        <v>1605</v>
      </c>
      <c r="J362" s="12" t="s">
        <v>347</v>
      </c>
    </row>
    <row r="363" spans="1:10" ht="15">
      <c r="A363" s="12">
        <v>90057</v>
      </c>
      <c r="B363" s="12" t="s">
        <v>1606</v>
      </c>
      <c r="C363" s="22">
        <v>278691</v>
      </c>
      <c r="D363" s="12" t="s">
        <v>441</v>
      </c>
      <c r="E363" s="12" t="s">
        <v>1607</v>
      </c>
      <c r="F363" s="12" t="s">
        <v>479</v>
      </c>
      <c r="G363" s="12" t="s">
        <v>345</v>
      </c>
      <c r="H363" s="23">
        <v>44389</v>
      </c>
      <c r="I363" s="12" t="s">
        <v>1608</v>
      </c>
      <c r="J363" s="12" t="s">
        <v>347</v>
      </c>
    </row>
    <row r="364" spans="1:10" ht="15">
      <c r="A364" s="24" t="s">
        <v>1609</v>
      </c>
      <c r="B364" s="24" t="s">
        <v>1609</v>
      </c>
      <c r="C364" s="25">
        <v>450572</v>
      </c>
      <c r="D364" s="24" t="s">
        <v>441</v>
      </c>
      <c r="E364" s="24" t="s">
        <v>1575</v>
      </c>
      <c r="F364" s="24" t="s">
        <v>1339</v>
      </c>
      <c r="G364" s="24" t="s">
        <v>541</v>
      </c>
      <c r="H364" s="26">
        <v>44476</v>
      </c>
      <c r="I364" s="24" t="s">
        <v>1610</v>
      </c>
      <c r="J364" s="24" t="s">
        <v>393</v>
      </c>
    </row>
    <row r="365" spans="1:10" ht="15">
      <c r="A365" s="12">
        <v>88503</v>
      </c>
      <c r="B365" s="12" t="s">
        <v>1611</v>
      </c>
      <c r="C365" s="22">
        <v>169300</v>
      </c>
      <c r="D365" s="12" t="s">
        <v>1612</v>
      </c>
      <c r="E365" s="12" t="s">
        <v>1613</v>
      </c>
      <c r="F365" s="12" t="s">
        <v>479</v>
      </c>
      <c r="G365" s="12" t="s">
        <v>345</v>
      </c>
      <c r="H365" s="23">
        <v>44383</v>
      </c>
      <c r="I365" s="12" t="s">
        <v>1614</v>
      </c>
      <c r="J365" s="12" t="s">
        <v>347</v>
      </c>
    </row>
    <row r="366" spans="1:10" ht="15">
      <c r="A366" s="24" t="s">
        <v>1615</v>
      </c>
      <c r="B366" s="24" t="s">
        <v>1615</v>
      </c>
      <c r="C366" s="25">
        <v>169300</v>
      </c>
      <c r="D366" s="24" t="s">
        <v>1612</v>
      </c>
      <c r="E366" s="24" t="s">
        <v>1575</v>
      </c>
      <c r="F366" s="24" t="s">
        <v>1347</v>
      </c>
      <c r="G366" s="24" t="s">
        <v>541</v>
      </c>
      <c r="H366" s="26">
        <v>44476</v>
      </c>
      <c r="I366" s="24" t="s">
        <v>1616</v>
      </c>
      <c r="J366" s="24" t="s">
        <v>393</v>
      </c>
    </row>
    <row r="367" spans="1:10" ht="15">
      <c r="A367" s="12">
        <v>104659</v>
      </c>
      <c r="B367" s="12" t="s">
        <v>442</v>
      </c>
      <c r="C367" s="22">
        <f>9011549-8896751</f>
        <v>114798</v>
      </c>
      <c r="D367" s="12" t="s">
        <v>1617</v>
      </c>
      <c r="E367" s="12" t="s">
        <v>1618</v>
      </c>
      <c r="F367" s="12" t="s">
        <v>426</v>
      </c>
      <c r="G367" s="12" t="s">
        <v>345</v>
      </c>
      <c r="H367" s="23">
        <v>44437</v>
      </c>
      <c r="I367" s="12" t="s">
        <v>492</v>
      </c>
      <c r="J367" s="12" t="s">
        <v>393</v>
      </c>
    </row>
    <row r="368" spans="1:10" ht="15">
      <c r="A368" s="12">
        <v>99335</v>
      </c>
      <c r="B368" s="12" t="s">
        <v>494</v>
      </c>
      <c r="C368" s="22">
        <v>1243998</v>
      </c>
      <c r="D368" s="12" t="s">
        <v>1617</v>
      </c>
      <c r="E368" s="12" t="s">
        <v>1619</v>
      </c>
      <c r="F368" s="12" t="s">
        <v>426</v>
      </c>
      <c r="G368" s="12" t="s">
        <v>345</v>
      </c>
      <c r="H368" s="23">
        <v>44419</v>
      </c>
      <c r="I368" s="12" t="s">
        <v>496</v>
      </c>
      <c r="J368" s="12" t="s">
        <v>393</v>
      </c>
    </row>
    <row r="369" spans="1:10" ht="15">
      <c r="A369" s="12">
        <v>106301</v>
      </c>
      <c r="B369" s="12" t="s">
        <v>1620</v>
      </c>
      <c r="C369" s="22">
        <v>59700</v>
      </c>
      <c r="D369" s="12" t="s">
        <v>1617</v>
      </c>
      <c r="E369" s="12" t="s">
        <v>377</v>
      </c>
      <c r="F369" s="12" t="s">
        <v>499</v>
      </c>
      <c r="G369" s="12" t="s">
        <v>345</v>
      </c>
      <c r="H369" s="23">
        <v>44442</v>
      </c>
      <c r="I369" s="12" t="s">
        <v>1621</v>
      </c>
      <c r="J369" s="12" t="s">
        <v>347</v>
      </c>
    </row>
    <row r="370" spans="1:10" ht="15">
      <c r="A370" s="12">
        <v>106307</v>
      </c>
      <c r="B370" s="12" t="s">
        <v>1622</v>
      </c>
      <c r="C370" s="22">
        <v>59700</v>
      </c>
      <c r="D370" s="12" t="s">
        <v>1617</v>
      </c>
      <c r="E370" s="12" t="s">
        <v>1623</v>
      </c>
      <c r="F370" s="12" t="s">
        <v>499</v>
      </c>
      <c r="G370" s="12" t="s">
        <v>345</v>
      </c>
      <c r="H370" s="23">
        <v>44442</v>
      </c>
      <c r="I370" s="12" t="s">
        <v>1624</v>
      </c>
      <c r="J370" s="12" t="s">
        <v>428</v>
      </c>
    </row>
    <row r="371" spans="1:10" ht="15">
      <c r="A371" s="12">
        <v>107731</v>
      </c>
      <c r="B371" s="12" t="s">
        <v>1625</v>
      </c>
      <c r="C371" s="22">
        <v>101561</v>
      </c>
      <c r="D371" s="12" t="s">
        <v>1617</v>
      </c>
      <c r="E371" s="12" t="s">
        <v>1626</v>
      </c>
      <c r="F371" s="12" t="s">
        <v>499</v>
      </c>
      <c r="G371" s="12" t="s">
        <v>345</v>
      </c>
      <c r="H371" s="23">
        <v>44447</v>
      </c>
      <c r="I371" s="12" t="s">
        <v>1627</v>
      </c>
      <c r="J371" s="12" t="s">
        <v>347</v>
      </c>
    </row>
    <row r="372" spans="1:10" ht="15">
      <c r="A372" s="12">
        <v>110527</v>
      </c>
      <c r="B372" s="12" t="s">
        <v>1628</v>
      </c>
      <c r="C372" s="22">
        <v>59700</v>
      </c>
      <c r="D372" s="12" t="s">
        <v>1617</v>
      </c>
      <c r="E372" s="12" t="s">
        <v>1548</v>
      </c>
      <c r="F372" s="12" t="s">
        <v>499</v>
      </c>
      <c r="G372" s="12" t="s">
        <v>345</v>
      </c>
      <c r="H372" s="23">
        <v>44456</v>
      </c>
      <c r="I372" s="12" t="s">
        <v>1629</v>
      </c>
      <c r="J372" s="12" t="s">
        <v>380</v>
      </c>
    </row>
    <row r="373" spans="1:10" ht="15">
      <c r="A373" s="12">
        <v>111494</v>
      </c>
      <c r="B373" s="12" t="s">
        <v>1630</v>
      </c>
      <c r="C373" s="22">
        <v>61952</v>
      </c>
      <c r="D373" s="12" t="s">
        <v>1617</v>
      </c>
      <c r="E373" s="12" t="s">
        <v>454</v>
      </c>
      <c r="F373" s="12" t="s">
        <v>499</v>
      </c>
      <c r="G373" s="12" t="s">
        <v>345</v>
      </c>
      <c r="H373" s="23">
        <v>44460</v>
      </c>
      <c r="I373" s="12" t="s">
        <v>1631</v>
      </c>
      <c r="J373" s="12" t="s">
        <v>347</v>
      </c>
    </row>
    <row r="374" spans="1:10" ht="15">
      <c r="A374" s="12">
        <v>114069</v>
      </c>
      <c r="B374" s="12" t="s">
        <v>497</v>
      </c>
      <c r="C374" s="22">
        <v>3337441</v>
      </c>
      <c r="D374" s="12" t="s">
        <v>1617</v>
      </c>
      <c r="E374" s="12" t="s">
        <v>1632</v>
      </c>
      <c r="F374" s="12" t="s">
        <v>499</v>
      </c>
      <c r="G374" s="12" t="s">
        <v>345</v>
      </c>
      <c r="H374" s="23">
        <v>44469</v>
      </c>
      <c r="I374" s="12" t="s">
        <v>500</v>
      </c>
      <c r="J374" s="12" t="s">
        <v>347</v>
      </c>
    </row>
    <row r="375" spans="1:10" ht="15">
      <c r="A375" s="12">
        <v>114289</v>
      </c>
      <c r="B375" s="12" t="s">
        <v>1633</v>
      </c>
      <c r="C375" s="22">
        <v>59700</v>
      </c>
      <c r="D375" s="12" t="s">
        <v>1617</v>
      </c>
      <c r="E375" s="12" t="s">
        <v>1634</v>
      </c>
      <c r="F375" s="12" t="s">
        <v>499</v>
      </c>
      <c r="G375" s="12" t="s">
        <v>345</v>
      </c>
      <c r="H375" s="23">
        <v>44469</v>
      </c>
      <c r="I375" s="12" t="s">
        <v>1635</v>
      </c>
      <c r="J375" s="12" t="s">
        <v>347</v>
      </c>
    </row>
    <row r="376" spans="1:10" ht="15">
      <c r="A376" s="12">
        <v>114295</v>
      </c>
      <c r="B376" s="12" t="s">
        <v>1636</v>
      </c>
      <c r="C376" s="22">
        <v>59700</v>
      </c>
      <c r="D376" s="12" t="s">
        <v>1617</v>
      </c>
      <c r="E376" s="12" t="s">
        <v>1637</v>
      </c>
      <c r="F376" s="12" t="s">
        <v>499</v>
      </c>
      <c r="G376" s="12" t="s">
        <v>345</v>
      </c>
      <c r="H376" s="23">
        <v>44469</v>
      </c>
      <c r="I376" s="12" t="s">
        <v>1638</v>
      </c>
      <c r="J376" s="12" t="s">
        <v>428</v>
      </c>
    </row>
    <row r="377" spans="1:10" ht="15">
      <c r="A377" s="24" t="s">
        <v>1639</v>
      </c>
      <c r="B377" s="24" t="s">
        <v>1639</v>
      </c>
      <c r="C377" s="25">
        <v>5158250</v>
      </c>
      <c r="D377" s="24" t="s">
        <v>1617</v>
      </c>
      <c r="E377" s="24" t="s">
        <v>1640</v>
      </c>
      <c r="F377" s="24" t="s">
        <v>1339</v>
      </c>
      <c r="G377" s="24" t="s">
        <v>541</v>
      </c>
      <c r="H377" s="26">
        <v>44580</v>
      </c>
      <c r="I377" s="24" t="s">
        <v>1641</v>
      </c>
      <c r="J377" s="24" t="s">
        <v>393</v>
      </c>
    </row>
    <row r="378" spans="1:10" ht="15">
      <c r="A378" s="12">
        <v>97633</v>
      </c>
      <c r="B378" s="12" t="s">
        <v>1642</v>
      </c>
      <c r="C378" s="22">
        <v>161517</v>
      </c>
      <c r="D378" s="12" t="s">
        <v>444</v>
      </c>
      <c r="E378" s="12" t="s">
        <v>1643</v>
      </c>
      <c r="F378" s="12" t="s">
        <v>426</v>
      </c>
      <c r="G378" s="12" t="s">
        <v>345</v>
      </c>
      <c r="H378" s="23">
        <v>44413</v>
      </c>
      <c r="I378" s="12" t="s">
        <v>1644</v>
      </c>
      <c r="J378" s="12" t="s">
        <v>347</v>
      </c>
    </row>
    <row r="379" spans="1:10" ht="15">
      <c r="A379" s="12">
        <v>104659</v>
      </c>
      <c r="B379" s="12" t="s">
        <v>442</v>
      </c>
      <c r="C379" s="22">
        <f>8896751-6871595</f>
        <v>2025156</v>
      </c>
      <c r="D379" s="12" t="s">
        <v>444</v>
      </c>
      <c r="E379" s="12" t="s">
        <v>443</v>
      </c>
      <c r="F379" s="12" t="s">
        <v>426</v>
      </c>
      <c r="G379" s="12" t="s">
        <v>440</v>
      </c>
      <c r="H379" s="23">
        <v>44437</v>
      </c>
      <c r="I379" s="12" t="s">
        <v>1617</v>
      </c>
      <c r="J379" s="12" t="s">
        <v>393</v>
      </c>
    </row>
    <row r="380" spans="1:10" ht="15">
      <c r="A380" s="24" t="s">
        <v>1645</v>
      </c>
      <c r="B380" s="24" t="s">
        <v>1645</v>
      </c>
      <c r="C380" s="25">
        <v>2186673</v>
      </c>
      <c r="D380" s="24" t="s">
        <v>444</v>
      </c>
      <c r="E380" s="24" t="s">
        <v>1640</v>
      </c>
      <c r="F380" s="24" t="s">
        <v>35</v>
      </c>
      <c r="G380" s="24" t="s">
        <v>541</v>
      </c>
      <c r="H380" s="26">
        <v>44635</v>
      </c>
      <c r="I380" s="24" t="s">
        <v>1646</v>
      </c>
      <c r="J380" s="24" t="s">
        <v>393</v>
      </c>
    </row>
    <row r="381" spans="1:10" ht="15">
      <c r="A381" s="12">
        <v>104569</v>
      </c>
      <c r="B381" s="12" t="s">
        <v>1647</v>
      </c>
      <c r="C381" s="22">
        <v>9700</v>
      </c>
      <c r="D381" s="12" t="s">
        <v>473</v>
      </c>
      <c r="E381" s="12" t="s">
        <v>395</v>
      </c>
      <c r="F381" s="12" t="s">
        <v>426</v>
      </c>
      <c r="G381" s="12" t="s">
        <v>345</v>
      </c>
      <c r="H381" s="23">
        <v>44436</v>
      </c>
      <c r="I381" s="12" t="s">
        <v>1648</v>
      </c>
      <c r="J381" s="12" t="s">
        <v>347</v>
      </c>
    </row>
    <row r="382" spans="1:10" ht="15">
      <c r="A382" s="12">
        <v>104726</v>
      </c>
      <c r="B382" s="12" t="s">
        <v>1649</v>
      </c>
      <c r="C382" s="22">
        <v>59700</v>
      </c>
      <c r="D382" s="12" t="s">
        <v>473</v>
      </c>
      <c r="E382" s="12" t="s">
        <v>1650</v>
      </c>
      <c r="F382" s="12" t="s">
        <v>426</v>
      </c>
      <c r="G382" s="12" t="s">
        <v>345</v>
      </c>
      <c r="H382" s="23">
        <v>44438</v>
      </c>
      <c r="I382" s="12" t="s">
        <v>1651</v>
      </c>
      <c r="J382" s="12" t="s">
        <v>428</v>
      </c>
    </row>
    <row r="383" spans="1:10" ht="15">
      <c r="A383" s="12">
        <v>114768</v>
      </c>
      <c r="B383" s="12" t="s">
        <v>1652</v>
      </c>
      <c r="C383" s="22">
        <v>469185</v>
      </c>
      <c r="D383" s="12" t="s">
        <v>473</v>
      </c>
      <c r="E383" s="12" t="s">
        <v>1653</v>
      </c>
      <c r="F383" s="12" t="s">
        <v>446</v>
      </c>
      <c r="G383" s="12" t="s">
        <v>345</v>
      </c>
      <c r="H383" s="23">
        <v>44471</v>
      </c>
      <c r="I383" s="12" t="s">
        <v>1654</v>
      </c>
      <c r="J383" s="12" t="s">
        <v>393</v>
      </c>
    </row>
    <row r="384" spans="1:10" ht="15">
      <c r="A384" s="12">
        <v>115483</v>
      </c>
      <c r="B384" s="12" t="s">
        <v>1655</v>
      </c>
      <c r="C384" s="22">
        <v>61263</v>
      </c>
      <c r="D384" s="12" t="s">
        <v>473</v>
      </c>
      <c r="E384" s="12" t="s">
        <v>1656</v>
      </c>
      <c r="F384" s="12" t="s">
        <v>446</v>
      </c>
      <c r="G384" s="12" t="s">
        <v>345</v>
      </c>
      <c r="H384" s="23">
        <v>44474</v>
      </c>
      <c r="I384" s="12" t="s">
        <v>1657</v>
      </c>
      <c r="J384" s="12" t="s">
        <v>393</v>
      </c>
    </row>
    <row r="385" spans="1:10" ht="15">
      <c r="A385" s="12">
        <v>115911</v>
      </c>
      <c r="B385" s="12" t="s">
        <v>1658</v>
      </c>
      <c r="C385" s="22">
        <v>10600</v>
      </c>
      <c r="D385" s="12" t="s">
        <v>473</v>
      </c>
      <c r="E385" s="12" t="s">
        <v>1659</v>
      </c>
      <c r="F385" s="12" t="s">
        <v>446</v>
      </c>
      <c r="G385" s="12" t="s">
        <v>345</v>
      </c>
      <c r="H385" s="23">
        <v>44475</v>
      </c>
      <c r="I385" s="12" t="s">
        <v>1660</v>
      </c>
      <c r="J385" s="12" t="s">
        <v>393</v>
      </c>
    </row>
    <row r="386" spans="1:10" ht="15">
      <c r="A386" s="12">
        <v>120186</v>
      </c>
      <c r="B386" s="12" t="s">
        <v>1661</v>
      </c>
      <c r="C386" s="22">
        <v>81200</v>
      </c>
      <c r="D386" s="12" t="s">
        <v>473</v>
      </c>
      <c r="E386" s="12" t="s">
        <v>1662</v>
      </c>
      <c r="F386" s="12" t="s">
        <v>446</v>
      </c>
      <c r="G386" s="12" t="s">
        <v>345</v>
      </c>
      <c r="H386" s="23">
        <v>44491</v>
      </c>
      <c r="I386" s="12" t="s">
        <v>1663</v>
      </c>
      <c r="J386" s="12" t="s">
        <v>393</v>
      </c>
    </row>
    <row r="387" spans="1:10" ht="15">
      <c r="A387" s="12">
        <v>121720</v>
      </c>
      <c r="B387" s="12" t="s">
        <v>1664</v>
      </c>
      <c r="C387" s="22">
        <v>117500</v>
      </c>
      <c r="D387" s="12" t="s">
        <v>473</v>
      </c>
      <c r="E387" s="12" t="s">
        <v>1665</v>
      </c>
      <c r="F387" s="12" t="s">
        <v>446</v>
      </c>
      <c r="G387" s="12" t="s">
        <v>345</v>
      </c>
      <c r="H387" s="23">
        <v>44496</v>
      </c>
      <c r="I387" s="12" t="s">
        <v>1666</v>
      </c>
      <c r="J387" s="12" t="s">
        <v>393</v>
      </c>
    </row>
    <row r="388" spans="1:10" ht="15">
      <c r="A388" s="12">
        <v>122071</v>
      </c>
      <c r="B388" s="12" t="s">
        <v>1667</v>
      </c>
      <c r="C388" s="22">
        <v>137236</v>
      </c>
      <c r="D388" s="12" t="s">
        <v>473</v>
      </c>
      <c r="E388" s="12" t="s">
        <v>1326</v>
      </c>
      <c r="F388" s="12" t="s">
        <v>446</v>
      </c>
      <c r="G388" s="12" t="s">
        <v>345</v>
      </c>
      <c r="H388" s="23">
        <v>44498</v>
      </c>
      <c r="I388" s="12" t="s">
        <v>1668</v>
      </c>
      <c r="J388" s="12" t="s">
        <v>393</v>
      </c>
    </row>
    <row r="389" spans="1:10" ht="15">
      <c r="A389" s="12">
        <v>124272</v>
      </c>
      <c r="B389" s="12" t="s">
        <v>1669</v>
      </c>
      <c r="C389" s="22">
        <v>378917</v>
      </c>
      <c r="D389" s="12" t="s">
        <v>473</v>
      </c>
      <c r="E389" s="12" t="s">
        <v>1670</v>
      </c>
      <c r="F389" s="12" t="s">
        <v>344</v>
      </c>
      <c r="G389" s="12" t="s">
        <v>345</v>
      </c>
      <c r="H389" s="23">
        <v>44507</v>
      </c>
      <c r="I389" s="12" t="s">
        <v>1671</v>
      </c>
      <c r="J389" s="12" t="s">
        <v>393</v>
      </c>
    </row>
    <row r="390" spans="1:10" ht="15">
      <c r="A390" s="12">
        <v>126883</v>
      </c>
      <c r="B390" s="12" t="s">
        <v>1672</v>
      </c>
      <c r="C390" s="22">
        <v>665424</v>
      </c>
      <c r="D390" s="12" t="s">
        <v>473</v>
      </c>
      <c r="E390" s="12" t="s">
        <v>1673</v>
      </c>
      <c r="F390" s="12" t="s">
        <v>344</v>
      </c>
      <c r="G390" s="12" t="s">
        <v>345</v>
      </c>
      <c r="H390" s="23">
        <v>44517</v>
      </c>
      <c r="I390" s="12" t="s">
        <v>1674</v>
      </c>
      <c r="J390" s="12" t="s">
        <v>393</v>
      </c>
    </row>
    <row r="391" spans="1:10" ht="15">
      <c r="A391" s="12">
        <v>128295</v>
      </c>
      <c r="B391" s="12" t="s">
        <v>1675</v>
      </c>
      <c r="C391" s="22">
        <v>61940</v>
      </c>
      <c r="D391" s="12" t="s">
        <v>473</v>
      </c>
      <c r="E391" s="12" t="s">
        <v>1607</v>
      </c>
      <c r="F391" s="12" t="s">
        <v>344</v>
      </c>
      <c r="G391" s="12" t="s">
        <v>345</v>
      </c>
      <c r="H391" s="23">
        <v>44522</v>
      </c>
      <c r="I391" s="12" t="s">
        <v>1676</v>
      </c>
      <c r="J391" s="12" t="s">
        <v>380</v>
      </c>
    </row>
    <row r="392" spans="1:10" ht="15">
      <c r="A392" s="12">
        <v>129430</v>
      </c>
      <c r="B392" s="12" t="s">
        <v>1677</v>
      </c>
      <c r="C392" s="22">
        <v>36300</v>
      </c>
      <c r="D392" s="12" t="s">
        <v>473</v>
      </c>
      <c r="E392" s="12" t="s">
        <v>1670</v>
      </c>
      <c r="F392" s="12" t="s">
        <v>344</v>
      </c>
      <c r="G392" s="12" t="s">
        <v>345</v>
      </c>
      <c r="H392" s="23">
        <v>44526</v>
      </c>
      <c r="I392" s="12" t="s">
        <v>1678</v>
      </c>
      <c r="J392" s="12" t="s">
        <v>393</v>
      </c>
    </row>
    <row r="393" spans="1:10" ht="15">
      <c r="A393" s="12">
        <v>131004</v>
      </c>
      <c r="B393" s="12" t="s">
        <v>1679</v>
      </c>
      <c r="C393" s="22">
        <v>59700</v>
      </c>
      <c r="D393" s="12" t="s">
        <v>473</v>
      </c>
      <c r="E393" s="12" t="s">
        <v>1680</v>
      </c>
      <c r="F393" s="12" t="s">
        <v>378</v>
      </c>
      <c r="G393" s="12" t="s">
        <v>345</v>
      </c>
      <c r="H393" s="23">
        <v>44531</v>
      </c>
      <c r="I393" s="12" t="s">
        <v>1681</v>
      </c>
      <c r="J393" s="12" t="s">
        <v>380</v>
      </c>
    </row>
    <row r="394" spans="1:10" ht="15">
      <c r="A394" s="12">
        <v>131054</v>
      </c>
      <c r="B394" s="12" t="s">
        <v>1682</v>
      </c>
      <c r="C394" s="22">
        <v>59700</v>
      </c>
      <c r="D394" s="12" t="s">
        <v>473</v>
      </c>
      <c r="E394" s="12" t="s">
        <v>1544</v>
      </c>
      <c r="F394" s="12" t="s">
        <v>378</v>
      </c>
      <c r="G394" s="12" t="s">
        <v>345</v>
      </c>
      <c r="H394" s="23">
        <v>44532</v>
      </c>
      <c r="I394" s="12" t="s">
        <v>1683</v>
      </c>
      <c r="J394" s="12" t="s">
        <v>380</v>
      </c>
    </row>
    <row r="395" spans="1:10" ht="15">
      <c r="A395" s="12">
        <v>131695</v>
      </c>
      <c r="B395" s="12" t="s">
        <v>1684</v>
      </c>
      <c r="C395" s="22">
        <v>789380</v>
      </c>
      <c r="D395" s="12" t="s">
        <v>473</v>
      </c>
      <c r="E395" s="12" t="s">
        <v>1685</v>
      </c>
      <c r="F395" s="12" t="s">
        <v>378</v>
      </c>
      <c r="G395" s="12" t="s">
        <v>345</v>
      </c>
      <c r="H395" s="23">
        <v>44533</v>
      </c>
      <c r="I395" s="12" t="s">
        <v>1686</v>
      </c>
      <c r="J395" s="12" t="s">
        <v>393</v>
      </c>
    </row>
    <row r="396" spans="1:10" ht="15">
      <c r="A396" s="12">
        <v>132797</v>
      </c>
      <c r="B396" s="12" t="s">
        <v>471</v>
      </c>
      <c r="C396" s="22">
        <f>59700-59565</f>
        <v>135</v>
      </c>
      <c r="D396" s="12" t="s">
        <v>473</v>
      </c>
      <c r="E396" s="12" t="s">
        <v>1687</v>
      </c>
      <c r="F396" s="12" t="s">
        <v>378</v>
      </c>
      <c r="G396" s="12" t="s">
        <v>345</v>
      </c>
      <c r="H396" s="23">
        <v>44538</v>
      </c>
      <c r="I396" s="12" t="s">
        <v>1688</v>
      </c>
      <c r="J396" s="12" t="s">
        <v>380</v>
      </c>
    </row>
    <row r="397" spans="1:10" ht="15">
      <c r="A397" s="12">
        <v>79599</v>
      </c>
      <c r="B397" s="12" t="s">
        <v>1526</v>
      </c>
      <c r="C397" s="22">
        <v>2120</v>
      </c>
      <c r="D397" s="12" t="s">
        <v>473</v>
      </c>
      <c r="E397" s="12" t="s">
        <v>1689</v>
      </c>
      <c r="F397" s="12" t="s">
        <v>1529</v>
      </c>
      <c r="G397" s="12" t="s">
        <v>440</v>
      </c>
      <c r="H397" s="23">
        <v>44349</v>
      </c>
      <c r="I397" s="12" t="s">
        <v>1527</v>
      </c>
      <c r="J397" s="12" t="s">
        <v>347</v>
      </c>
    </row>
    <row r="398" spans="1:10" ht="15">
      <c r="A398" s="24" t="s">
        <v>1690</v>
      </c>
      <c r="B398" s="24" t="s">
        <v>1690</v>
      </c>
      <c r="C398" s="25">
        <v>3000000</v>
      </c>
      <c r="D398" s="24" t="s">
        <v>473</v>
      </c>
      <c r="E398" s="24" t="s">
        <v>1640</v>
      </c>
      <c r="F398" s="24" t="s">
        <v>1339</v>
      </c>
      <c r="G398" s="24" t="s">
        <v>541</v>
      </c>
      <c r="H398" s="26">
        <v>44635</v>
      </c>
      <c r="I398" s="24" t="s">
        <v>1691</v>
      </c>
      <c r="J398" s="24" t="s">
        <v>393</v>
      </c>
    </row>
    <row r="399" spans="1:10" ht="15">
      <c r="A399" s="12">
        <v>101165</v>
      </c>
      <c r="B399" s="12" t="s">
        <v>1692</v>
      </c>
      <c r="C399" s="22">
        <v>61952</v>
      </c>
      <c r="D399" s="12" t="s">
        <v>460</v>
      </c>
      <c r="E399" s="12" t="s">
        <v>1693</v>
      </c>
      <c r="F399" s="12" t="s">
        <v>426</v>
      </c>
      <c r="G399" s="12" t="s">
        <v>345</v>
      </c>
      <c r="H399" s="23">
        <v>44426</v>
      </c>
      <c r="I399" s="12" t="s">
        <v>1694</v>
      </c>
      <c r="J399" s="12" t="s">
        <v>428</v>
      </c>
    </row>
    <row r="400" spans="1:10" ht="15">
      <c r="A400" s="12">
        <v>104865</v>
      </c>
      <c r="B400" s="12" t="s">
        <v>1695</v>
      </c>
      <c r="C400" s="22">
        <v>735104</v>
      </c>
      <c r="D400" s="12" t="s">
        <v>460</v>
      </c>
      <c r="E400" s="12" t="s">
        <v>1565</v>
      </c>
      <c r="F400" s="12" t="s">
        <v>426</v>
      </c>
      <c r="G400" s="12" t="s">
        <v>345</v>
      </c>
      <c r="H400" s="23">
        <v>44438</v>
      </c>
      <c r="I400" s="12" t="s">
        <v>1696</v>
      </c>
      <c r="J400" s="12" t="s">
        <v>347</v>
      </c>
    </row>
    <row r="401" spans="1:10" ht="15">
      <c r="A401" s="12">
        <v>97116</v>
      </c>
      <c r="B401" s="12" t="s">
        <v>1697</v>
      </c>
      <c r="C401" s="22">
        <v>59700</v>
      </c>
      <c r="D401" s="12" t="s">
        <v>460</v>
      </c>
      <c r="E401" s="12" t="s">
        <v>1266</v>
      </c>
      <c r="F401" s="12" t="s">
        <v>426</v>
      </c>
      <c r="G401" s="12" t="s">
        <v>345</v>
      </c>
      <c r="H401" s="23">
        <v>44411</v>
      </c>
      <c r="I401" s="12" t="s">
        <v>1698</v>
      </c>
      <c r="J401" s="12" t="s">
        <v>347</v>
      </c>
    </row>
    <row r="402" spans="1:10" ht="15">
      <c r="A402" s="12">
        <v>116273</v>
      </c>
      <c r="B402" s="12" t="s">
        <v>1699</v>
      </c>
      <c r="C402" s="22">
        <v>134535</v>
      </c>
      <c r="D402" s="12" t="s">
        <v>460</v>
      </c>
      <c r="E402" s="12" t="s">
        <v>1700</v>
      </c>
      <c r="F402" s="12" t="s">
        <v>446</v>
      </c>
      <c r="G402" s="12" t="s">
        <v>345</v>
      </c>
      <c r="H402" s="23">
        <v>44476</v>
      </c>
      <c r="I402" s="12" t="s">
        <v>1701</v>
      </c>
      <c r="J402" s="12" t="s">
        <v>347</v>
      </c>
    </row>
    <row r="403" spans="1:10" ht="15">
      <c r="A403" s="12">
        <v>119344</v>
      </c>
      <c r="B403" s="12" t="s">
        <v>1702</v>
      </c>
      <c r="C403" s="22">
        <v>281619</v>
      </c>
      <c r="D403" s="12" t="s">
        <v>460</v>
      </c>
      <c r="E403" s="12" t="s">
        <v>1703</v>
      </c>
      <c r="F403" s="12" t="s">
        <v>446</v>
      </c>
      <c r="G403" s="12" t="s">
        <v>345</v>
      </c>
      <c r="H403" s="23">
        <v>44489</v>
      </c>
      <c r="I403" s="12" t="s">
        <v>1704</v>
      </c>
      <c r="J403" s="12" t="s">
        <v>428</v>
      </c>
    </row>
    <row r="404" spans="1:10" ht="15">
      <c r="A404" s="12">
        <v>121782</v>
      </c>
      <c r="B404" s="12" t="s">
        <v>1705</v>
      </c>
      <c r="C404" s="22">
        <v>60874</v>
      </c>
      <c r="D404" s="12" t="s">
        <v>460</v>
      </c>
      <c r="E404" s="12" t="s">
        <v>1706</v>
      </c>
      <c r="F404" s="12" t="s">
        <v>446</v>
      </c>
      <c r="G404" s="12" t="s">
        <v>345</v>
      </c>
      <c r="H404" s="23">
        <v>44497</v>
      </c>
      <c r="I404" s="12" t="s">
        <v>1707</v>
      </c>
      <c r="J404" s="12" t="s">
        <v>347</v>
      </c>
    </row>
    <row r="405" spans="1:10" ht="15">
      <c r="A405" s="12">
        <v>122449</v>
      </c>
      <c r="B405" s="12" t="s">
        <v>458</v>
      </c>
      <c r="C405" s="22">
        <f>112730-43439</f>
        <v>69291</v>
      </c>
      <c r="D405" s="12" t="s">
        <v>460</v>
      </c>
      <c r="E405" s="12" t="s">
        <v>1708</v>
      </c>
      <c r="F405" s="12" t="s">
        <v>446</v>
      </c>
      <c r="G405" s="12" t="s">
        <v>345</v>
      </c>
      <c r="H405" s="23">
        <v>44499</v>
      </c>
      <c r="I405" s="12" t="s">
        <v>1709</v>
      </c>
      <c r="J405" s="12" t="s">
        <v>347</v>
      </c>
    </row>
    <row r="406" spans="1:10" ht="15">
      <c r="A406" s="12">
        <v>88543</v>
      </c>
      <c r="B406" s="12" t="s">
        <v>1579</v>
      </c>
      <c r="C406" s="22">
        <v>3346</v>
      </c>
      <c r="D406" s="12" t="s">
        <v>460</v>
      </c>
      <c r="E406" s="12" t="s">
        <v>1710</v>
      </c>
      <c r="F406" s="12" t="s">
        <v>479</v>
      </c>
      <c r="G406" s="12" t="s">
        <v>440</v>
      </c>
      <c r="H406" s="23">
        <v>44383</v>
      </c>
      <c r="I406" s="12" t="s">
        <v>1577</v>
      </c>
      <c r="J406" s="12" t="s">
        <v>393</v>
      </c>
    </row>
    <row r="407" spans="1:10" ht="15">
      <c r="A407" s="24" t="s">
        <v>1711</v>
      </c>
      <c r="B407" s="24" t="s">
        <v>1711</v>
      </c>
      <c r="C407" s="25">
        <v>1406421</v>
      </c>
      <c r="D407" s="24" t="s">
        <v>460</v>
      </c>
      <c r="E407" s="24" t="s">
        <v>1640</v>
      </c>
      <c r="F407" s="24" t="s">
        <v>1300</v>
      </c>
      <c r="G407" s="24" t="s">
        <v>541</v>
      </c>
      <c r="H407" s="26">
        <v>44658</v>
      </c>
      <c r="I407" s="24" t="s">
        <v>1712</v>
      </c>
      <c r="J407" s="24" t="s">
        <v>393</v>
      </c>
    </row>
    <row r="408" spans="1:10" ht="15">
      <c r="A408" s="12">
        <v>141250</v>
      </c>
      <c r="B408" s="12" t="s">
        <v>1713</v>
      </c>
      <c r="C408" s="22">
        <v>913496</v>
      </c>
      <c r="D408" s="12" t="s">
        <v>1714</v>
      </c>
      <c r="E408" s="12" t="s">
        <v>1715</v>
      </c>
      <c r="F408" s="12" t="s">
        <v>1716</v>
      </c>
      <c r="G408" s="12" t="s">
        <v>345</v>
      </c>
      <c r="H408" s="23">
        <v>44572</v>
      </c>
      <c r="I408" s="12" t="s">
        <v>1717</v>
      </c>
      <c r="J408" s="12" t="s">
        <v>393</v>
      </c>
    </row>
    <row r="409" spans="1:10" ht="15">
      <c r="A409" s="12">
        <v>141548</v>
      </c>
      <c r="B409" s="12" t="s">
        <v>1718</v>
      </c>
      <c r="C409" s="22">
        <v>66073</v>
      </c>
      <c r="D409" s="12" t="s">
        <v>1714</v>
      </c>
      <c r="E409" s="12" t="s">
        <v>1719</v>
      </c>
      <c r="F409" s="12" t="s">
        <v>1716</v>
      </c>
      <c r="G409" s="12" t="s">
        <v>345</v>
      </c>
      <c r="H409" s="23">
        <v>44573</v>
      </c>
      <c r="I409" s="12" t="s">
        <v>1720</v>
      </c>
      <c r="J409" s="12" t="s">
        <v>380</v>
      </c>
    </row>
    <row r="410" spans="1:10" ht="15">
      <c r="A410" s="24" t="s">
        <v>1721</v>
      </c>
      <c r="B410" s="24" t="s">
        <v>1721</v>
      </c>
      <c r="C410" s="25">
        <v>979569</v>
      </c>
      <c r="D410" s="24" t="s">
        <v>1714</v>
      </c>
      <c r="E410" s="24" t="s">
        <v>1640</v>
      </c>
      <c r="F410" s="24" t="s">
        <v>1347</v>
      </c>
      <c r="G410" s="24" t="s">
        <v>541</v>
      </c>
      <c r="H410" s="26">
        <v>44658</v>
      </c>
      <c r="I410" s="24" t="s">
        <v>1722</v>
      </c>
      <c r="J410" s="24" t="s">
        <v>393</v>
      </c>
    </row>
    <row r="411" spans="1:10" ht="15">
      <c r="A411" s="12">
        <v>100973</v>
      </c>
      <c r="B411" s="12" t="s">
        <v>1723</v>
      </c>
      <c r="C411" s="22">
        <v>60385</v>
      </c>
      <c r="D411" s="12" t="s">
        <v>477</v>
      </c>
      <c r="E411" s="12" t="s">
        <v>1593</v>
      </c>
      <c r="F411" s="12" t="s">
        <v>426</v>
      </c>
      <c r="G411" s="12" t="s">
        <v>345</v>
      </c>
      <c r="H411" s="23">
        <v>44425</v>
      </c>
      <c r="I411" s="12" t="s">
        <v>1724</v>
      </c>
      <c r="J411" s="12" t="s">
        <v>393</v>
      </c>
    </row>
    <row r="412" spans="1:10" ht="15">
      <c r="A412" s="12">
        <v>101628</v>
      </c>
      <c r="B412" s="12" t="s">
        <v>1725</v>
      </c>
      <c r="C412" s="22">
        <v>197169</v>
      </c>
      <c r="D412" s="12" t="s">
        <v>477</v>
      </c>
      <c r="E412" s="12" t="s">
        <v>1726</v>
      </c>
      <c r="F412" s="12" t="s">
        <v>426</v>
      </c>
      <c r="G412" s="12" t="s">
        <v>345</v>
      </c>
      <c r="H412" s="23">
        <v>44427</v>
      </c>
      <c r="I412" s="12" t="s">
        <v>1727</v>
      </c>
      <c r="J412" s="12" t="s">
        <v>393</v>
      </c>
    </row>
    <row r="413" spans="1:10" ht="15">
      <c r="A413" s="12">
        <v>143997</v>
      </c>
      <c r="B413" s="12" t="s">
        <v>474</v>
      </c>
      <c r="C413" s="22">
        <f>608022-628</f>
        <v>607394</v>
      </c>
      <c r="D413" s="12" t="s">
        <v>477</v>
      </c>
      <c r="E413" s="12" t="s">
        <v>398</v>
      </c>
      <c r="F413" s="12" t="s">
        <v>476</v>
      </c>
      <c r="G413" s="12" t="s">
        <v>345</v>
      </c>
      <c r="H413" s="23">
        <v>44581</v>
      </c>
      <c r="I413" s="12" t="s">
        <v>516</v>
      </c>
      <c r="J413" s="12" t="s">
        <v>393</v>
      </c>
    </row>
    <row r="414" spans="1:10" ht="15">
      <c r="A414" s="24" t="s">
        <v>1728</v>
      </c>
      <c r="B414" s="24" t="s">
        <v>1728</v>
      </c>
      <c r="C414" s="25">
        <v>864948</v>
      </c>
      <c r="D414" s="24" t="s">
        <v>477</v>
      </c>
      <c r="E414" s="24" t="s">
        <v>1640</v>
      </c>
      <c r="F414" s="24" t="s">
        <v>1367</v>
      </c>
      <c r="G414" s="24" t="s">
        <v>541</v>
      </c>
      <c r="H414" s="26">
        <v>44658</v>
      </c>
      <c r="I414" s="24" t="s">
        <v>1729</v>
      </c>
      <c r="J414" s="24" t="s">
        <v>393</v>
      </c>
    </row>
    <row r="415" spans="1:10" ht="15">
      <c r="A415" s="12">
        <v>130298</v>
      </c>
      <c r="B415" s="12" t="s">
        <v>468</v>
      </c>
      <c r="C415" s="22">
        <v>68058</v>
      </c>
      <c r="D415" s="12" t="s">
        <v>470</v>
      </c>
      <c r="E415" s="12" t="s">
        <v>385</v>
      </c>
      <c r="F415" s="12" t="s">
        <v>344</v>
      </c>
      <c r="G415" s="12" t="s">
        <v>345</v>
      </c>
      <c r="H415" s="23">
        <v>44529</v>
      </c>
      <c r="I415" s="12" t="s">
        <v>1730</v>
      </c>
      <c r="J415" s="12" t="s">
        <v>380</v>
      </c>
    </row>
    <row r="416" spans="1:10" ht="15">
      <c r="A416" s="24" t="s">
        <v>1731</v>
      </c>
      <c r="B416" s="24" t="s">
        <v>1731</v>
      </c>
      <c r="C416" s="25">
        <v>68058</v>
      </c>
      <c r="D416" s="24" t="s">
        <v>470</v>
      </c>
      <c r="E416" s="24" t="s">
        <v>1640</v>
      </c>
      <c r="F416" s="24" t="s">
        <v>35</v>
      </c>
      <c r="G416" s="24" t="s">
        <v>541</v>
      </c>
      <c r="H416" s="26">
        <v>44658</v>
      </c>
      <c r="I416" s="24" t="s">
        <v>1732</v>
      </c>
      <c r="J416" s="24" t="s">
        <v>393</v>
      </c>
    </row>
    <row r="417" spans="1:10" ht="15">
      <c r="A417" s="12">
        <v>143251</v>
      </c>
      <c r="B417" s="12" t="s">
        <v>1733</v>
      </c>
      <c r="C417" s="22">
        <v>77399</v>
      </c>
      <c r="D417" s="12" t="s">
        <v>1734</v>
      </c>
      <c r="E417" s="12" t="s">
        <v>1607</v>
      </c>
      <c r="F417" s="12" t="s">
        <v>1735</v>
      </c>
      <c r="G417" s="12" t="s">
        <v>345</v>
      </c>
      <c r="H417" s="23">
        <v>44579</v>
      </c>
      <c r="I417" s="12" t="s">
        <v>1736</v>
      </c>
      <c r="J417" s="12" t="s">
        <v>380</v>
      </c>
    </row>
    <row r="418" spans="1:10" ht="15">
      <c r="A418" s="24" t="s">
        <v>1737</v>
      </c>
      <c r="B418" s="24" t="s">
        <v>1737</v>
      </c>
      <c r="C418" s="25">
        <v>77399</v>
      </c>
      <c r="D418" s="24" t="s">
        <v>1734</v>
      </c>
      <c r="E418" s="24" t="s">
        <v>1640</v>
      </c>
      <c r="F418" s="24" t="s">
        <v>1339</v>
      </c>
      <c r="G418" s="24" t="s">
        <v>541</v>
      </c>
      <c r="H418" s="26">
        <v>44658</v>
      </c>
      <c r="I418" s="24" t="s">
        <v>1738</v>
      </c>
      <c r="J418" s="24" t="s">
        <v>393</v>
      </c>
    </row>
  </sheetData>
  <autoFilter ref="A1:J418" xr:uid="{00000000-0009-0000-0000-000005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30"/>
  <sheetViews>
    <sheetView workbookViewId="0">
      <selection activeCell="D45" sqref="D45"/>
    </sheetView>
  </sheetViews>
  <sheetFormatPr defaultColWidth="11.42578125" defaultRowHeight="12.75"/>
  <sheetData>
    <row r="1" spans="1:45">
      <c r="A1" s="13" t="s">
        <v>1739</v>
      </c>
      <c r="B1" s="13" t="s">
        <v>1740</v>
      </c>
      <c r="C1" s="13" t="s">
        <v>1741</v>
      </c>
      <c r="D1" s="13" t="s">
        <v>1742</v>
      </c>
      <c r="E1" s="13" t="s">
        <v>1743</v>
      </c>
      <c r="F1" s="13" t="s">
        <v>1744</v>
      </c>
      <c r="G1" s="13" t="s">
        <v>1745</v>
      </c>
      <c r="H1" s="13" t="s">
        <v>1746</v>
      </c>
      <c r="I1" s="13" t="s">
        <v>1739</v>
      </c>
      <c r="J1" s="13" t="s">
        <v>1740</v>
      </c>
      <c r="K1" s="13" t="s">
        <v>1741</v>
      </c>
      <c r="L1" s="13" t="s">
        <v>1747</v>
      </c>
      <c r="M1" s="13" t="s">
        <v>1748</v>
      </c>
      <c r="N1" s="13" t="s">
        <v>1749</v>
      </c>
      <c r="O1" s="13" t="s">
        <v>1750</v>
      </c>
      <c r="P1" s="13" t="s">
        <v>1751</v>
      </c>
      <c r="Q1" s="13" t="s">
        <v>1752</v>
      </c>
      <c r="R1" s="13" t="s">
        <v>1753</v>
      </c>
      <c r="S1" s="13" t="s">
        <v>1754</v>
      </c>
      <c r="T1" s="13" t="s">
        <v>1755</v>
      </c>
      <c r="U1" s="13" t="s">
        <v>1756</v>
      </c>
      <c r="V1" s="13" t="s">
        <v>1757</v>
      </c>
      <c r="W1" s="13" t="s">
        <v>1758</v>
      </c>
      <c r="X1" s="13" t="s">
        <v>1759</v>
      </c>
      <c r="Y1" s="13" t="s">
        <v>1760</v>
      </c>
      <c r="Z1" s="13" t="s">
        <v>1761</v>
      </c>
      <c r="AA1" s="13" t="s">
        <v>1762</v>
      </c>
      <c r="AB1" s="13" t="s">
        <v>1763</v>
      </c>
      <c r="AC1" s="13" t="s">
        <v>1764</v>
      </c>
      <c r="AD1" s="13" t="s">
        <v>1765</v>
      </c>
      <c r="AE1" s="13" t="s">
        <v>1766</v>
      </c>
      <c r="AF1" s="13" t="s">
        <v>28</v>
      </c>
      <c r="AG1" s="13" t="s">
        <v>1767</v>
      </c>
      <c r="AH1" s="13" t="s">
        <v>1768</v>
      </c>
      <c r="AI1" s="13" t="s">
        <v>1769</v>
      </c>
      <c r="AJ1" s="13" t="s">
        <v>1770</v>
      </c>
      <c r="AK1" s="13" t="s">
        <v>1771</v>
      </c>
      <c r="AL1" s="13" t="s">
        <v>1772</v>
      </c>
      <c r="AM1" s="13" t="s">
        <v>1773</v>
      </c>
      <c r="AN1" s="13" t="s">
        <v>1774</v>
      </c>
      <c r="AO1" s="13" t="s">
        <v>1775</v>
      </c>
      <c r="AP1" s="13" t="s">
        <v>1776</v>
      </c>
      <c r="AQ1" s="13" t="s">
        <v>1777</v>
      </c>
      <c r="AR1" s="13" t="s">
        <v>1778</v>
      </c>
      <c r="AS1" s="13" t="s">
        <v>1779</v>
      </c>
    </row>
    <row r="2" spans="1:45">
      <c r="A2" s="14">
        <v>126379</v>
      </c>
      <c r="B2" s="14" t="s">
        <v>1780</v>
      </c>
      <c r="C2" s="15">
        <v>99423</v>
      </c>
      <c r="D2" s="14" t="s">
        <v>1781</v>
      </c>
      <c r="E2" s="14" t="s">
        <v>1782</v>
      </c>
      <c r="F2" s="14" t="s">
        <v>1783</v>
      </c>
      <c r="G2" s="14" t="s">
        <v>1784</v>
      </c>
      <c r="H2" s="14" t="s">
        <v>1785</v>
      </c>
      <c r="I2" s="14" t="s">
        <v>1780</v>
      </c>
      <c r="J2" s="14" t="s">
        <v>1780</v>
      </c>
      <c r="K2" s="15">
        <v>99423</v>
      </c>
      <c r="L2" s="15">
        <v>99423</v>
      </c>
      <c r="M2" s="14" t="s">
        <v>1524</v>
      </c>
      <c r="N2" s="15">
        <v>0</v>
      </c>
      <c r="O2" s="15">
        <v>0</v>
      </c>
      <c r="P2" s="16">
        <v>44516</v>
      </c>
      <c r="Q2" s="16">
        <v>44510</v>
      </c>
      <c r="R2" s="16">
        <v>44510</v>
      </c>
      <c r="S2" s="17"/>
      <c r="T2" s="14" t="s">
        <v>1786</v>
      </c>
      <c r="U2" s="14" t="s">
        <v>1787</v>
      </c>
      <c r="V2" s="14" t="s">
        <v>1788</v>
      </c>
      <c r="W2" s="14" t="s">
        <v>1789</v>
      </c>
      <c r="X2" s="15">
        <v>0</v>
      </c>
      <c r="Y2" s="16">
        <v>44594</v>
      </c>
      <c r="Z2" s="16">
        <v>44594</v>
      </c>
      <c r="AA2" s="14" t="s">
        <v>1790</v>
      </c>
      <c r="AB2" s="14" t="s">
        <v>1791</v>
      </c>
      <c r="AC2" s="14" t="s">
        <v>1792</v>
      </c>
      <c r="AD2" s="17"/>
      <c r="AE2" s="17"/>
      <c r="AF2" s="14" t="s">
        <v>1792</v>
      </c>
      <c r="AG2" s="14" t="s">
        <v>1793</v>
      </c>
      <c r="AH2" s="15">
        <v>0</v>
      </c>
      <c r="AI2" s="17"/>
      <c r="AJ2" s="15">
        <v>0</v>
      </c>
      <c r="AK2" s="15">
        <v>99423</v>
      </c>
      <c r="AL2" s="15">
        <v>0</v>
      </c>
      <c r="AM2" s="15">
        <v>99423</v>
      </c>
      <c r="AN2" s="14" t="s">
        <v>1792</v>
      </c>
      <c r="AO2" s="14" t="s">
        <v>1792</v>
      </c>
      <c r="AP2" s="14" t="s">
        <v>1794</v>
      </c>
      <c r="AQ2" s="14" t="s">
        <v>1795</v>
      </c>
      <c r="AR2" s="15">
        <v>0</v>
      </c>
      <c r="AS2" s="14" t="s">
        <v>1796</v>
      </c>
    </row>
    <row r="3" spans="1:45">
      <c r="A3" s="14">
        <v>126671</v>
      </c>
      <c r="B3" s="14" t="s">
        <v>1797</v>
      </c>
      <c r="C3" s="15">
        <v>99423</v>
      </c>
      <c r="D3" s="14" t="s">
        <v>1781</v>
      </c>
      <c r="E3" s="14" t="s">
        <v>1782</v>
      </c>
      <c r="F3" s="14" t="s">
        <v>1783</v>
      </c>
      <c r="G3" s="14" t="s">
        <v>1784</v>
      </c>
      <c r="H3" s="14" t="s">
        <v>1785</v>
      </c>
      <c r="I3" s="14" t="s">
        <v>1797</v>
      </c>
      <c r="J3" s="14" t="s">
        <v>1797</v>
      </c>
      <c r="K3" s="15">
        <v>99423</v>
      </c>
      <c r="L3" s="15">
        <v>99423</v>
      </c>
      <c r="M3" s="14" t="s">
        <v>1524</v>
      </c>
      <c r="N3" s="15">
        <v>0</v>
      </c>
      <c r="O3" s="15">
        <v>0</v>
      </c>
      <c r="P3" s="16">
        <v>44516</v>
      </c>
      <c r="Q3" s="16">
        <v>44516</v>
      </c>
      <c r="R3" s="16">
        <v>44516</v>
      </c>
      <c r="S3" s="17"/>
      <c r="T3" s="14" t="s">
        <v>1798</v>
      </c>
      <c r="U3" s="14" t="s">
        <v>1799</v>
      </c>
      <c r="V3" s="14" t="s">
        <v>1800</v>
      </c>
      <c r="W3" s="14" t="s">
        <v>1789</v>
      </c>
      <c r="X3" s="15">
        <v>0</v>
      </c>
      <c r="Y3" s="16">
        <v>44594</v>
      </c>
      <c r="Z3" s="16">
        <v>44594</v>
      </c>
      <c r="AA3" s="14" t="s">
        <v>1790</v>
      </c>
      <c r="AB3" s="14" t="s">
        <v>1791</v>
      </c>
      <c r="AC3" s="14" t="s">
        <v>1792</v>
      </c>
      <c r="AD3" s="17"/>
      <c r="AE3" s="17"/>
      <c r="AF3" s="14" t="s">
        <v>1792</v>
      </c>
      <c r="AG3" s="14" t="s">
        <v>1793</v>
      </c>
      <c r="AH3" s="15">
        <v>0</v>
      </c>
      <c r="AI3" s="17"/>
      <c r="AJ3" s="15">
        <v>0</v>
      </c>
      <c r="AK3" s="15">
        <v>99423</v>
      </c>
      <c r="AL3" s="15">
        <v>0</v>
      </c>
      <c r="AM3" s="15">
        <v>99423</v>
      </c>
      <c r="AN3" s="14" t="s">
        <v>1792</v>
      </c>
      <c r="AO3" s="14" t="s">
        <v>1792</v>
      </c>
      <c r="AP3" s="14" t="s">
        <v>1794</v>
      </c>
      <c r="AQ3" s="14" t="s">
        <v>1801</v>
      </c>
      <c r="AR3" s="15">
        <v>0</v>
      </c>
      <c r="AS3" s="14" t="s">
        <v>1796</v>
      </c>
    </row>
    <row r="4" spans="1:45">
      <c r="A4" s="14">
        <v>126884</v>
      </c>
      <c r="B4" s="14" t="s">
        <v>1802</v>
      </c>
      <c r="C4" s="15">
        <v>99423</v>
      </c>
      <c r="D4" s="14" t="s">
        <v>1781</v>
      </c>
      <c r="E4" s="14" t="s">
        <v>1782</v>
      </c>
      <c r="F4" s="14" t="s">
        <v>1783</v>
      </c>
      <c r="G4" s="14" t="s">
        <v>1784</v>
      </c>
      <c r="H4" s="14" t="s">
        <v>1785</v>
      </c>
      <c r="I4" s="14" t="s">
        <v>1802</v>
      </c>
      <c r="J4" s="14" t="s">
        <v>1802</v>
      </c>
      <c r="K4" s="15">
        <v>99423</v>
      </c>
      <c r="L4" s="15">
        <v>99423</v>
      </c>
      <c r="M4" s="14" t="s">
        <v>1524</v>
      </c>
      <c r="N4" s="15">
        <v>0</v>
      </c>
      <c r="O4" s="15">
        <v>0</v>
      </c>
      <c r="P4" s="16">
        <v>44517</v>
      </c>
      <c r="Q4" s="16">
        <v>44515</v>
      </c>
      <c r="R4" s="16">
        <v>44515</v>
      </c>
      <c r="S4" s="17"/>
      <c r="T4" s="14" t="s">
        <v>1803</v>
      </c>
      <c r="U4" s="14" t="s">
        <v>1804</v>
      </c>
      <c r="V4" s="14" t="s">
        <v>1805</v>
      </c>
      <c r="W4" s="14" t="s">
        <v>1789</v>
      </c>
      <c r="X4" s="15">
        <v>0</v>
      </c>
      <c r="Y4" s="16">
        <v>44594</v>
      </c>
      <c r="Z4" s="16">
        <v>44594</v>
      </c>
      <c r="AA4" s="14" t="s">
        <v>1790</v>
      </c>
      <c r="AB4" s="14" t="s">
        <v>1791</v>
      </c>
      <c r="AC4" s="14" t="s">
        <v>1792</v>
      </c>
      <c r="AD4" s="17"/>
      <c r="AE4" s="17"/>
      <c r="AF4" s="14" t="s">
        <v>1792</v>
      </c>
      <c r="AG4" s="14" t="s">
        <v>1793</v>
      </c>
      <c r="AH4" s="15">
        <v>0</v>
      </c>
      <c r="AI4" s="17"/>
      <c r="AJ4" s="15">
        <v>0</v>
      </c>
      <c r="AK4" s="15">
        <v>99423</v>
      </c>
      <c r="AL4" s="15">
        <v>0</v>
      </c>
      <c r="AM4" s="15">
        <v>99423</v>
      </c>
      <c r="AN4" s="14" t="s">
        <v>1792</v>
      </c>
      <c r="AO4" s="14" t="s">
        <v>1792</v>
      </c>
      <c r="AP4" s="14" t="s">
        <v>1794</v>
      </c>
      <c r="AQ4" s="14" t="s">
        <v>1806</v>
      </c>
      <c r="AR4" s="15">
        <v>0</v>
      </c>
      <c r="AS4" s="14" t="s">
        <v>1796</v>
      </c>
    </row>
    <row r="5" spans="1:45">
      <c r="A5" s="14">
        <v>128296</v>
      </c>
      <c r="B5" s="14" t="s">
        <v>1807</v>
      </c>
      <c r="C5" s="15">
        <v>99423</v>
      </c>
      <c r="D5" s="14" t="s">
        <v>1781</v>
      </c>
      <c r="E5" s="14" t="s">
        <v>1782</v>
      </c>
      <c r="F5" s="14" t="s">
        <v>1783</v>
      </c>
      <c r="G5" s="14" t="s">
        <v>1784</v>
      </c>
      <c r="H5" s="14" t="s">
        <v>1785</v>
      </c>
      <c r="I5" s="14" t="s">
        <v>1807</v>
      </c>
      <c r="J5" s="14" t="s">
        <v>1807</v>
      </c>
      <c r="K5" s="15">
        <v>99423</v>
      </c>
      <c r="L5" s="15">
        <v>99423</v>
      </c>
      <c r="M5" s="14" t="s">
        <v>1524</v>
      </c>
      <c r="N5" s="15">
        <v>0</v>
      </c>
      <c r="O5" s="15">
        <v>0</v>
      </c>
      <c r="P5" s="16">
        <v>44522</v>
      </c>
      <c r="Q5" s="16">
        <v>44522</v>
      </c>
      <c r="R5" s="16">
        <v>44522</v>
      </c>
      <c r="S5" s="17"/>
      <c r="T5" s="14" t="s">
        <v>1808</v>
      </c>
      <c r="U5" s="14" t="s">
        <v>1809</v>
      </c>
      <c r="V5" s="14" t="s">
        <v>1810</v>
      </c>
      <c r="W5" s="14" t="s">
        <v>1789</v>
      </c>
      <c r="X5" s="15">
        <v>0</v>
      </c>
      <c r="Y5" s="16">
        <v>44594</v>
      </c>
      <c r="Z5" s="16">
        <v>44594</v>
      </c>
      <c r="AA5" s="14" t="s">
        <v>1790</v>
      </c>
      <c r="AB5" s="14" t="s">
        <v>1791</v>
      </c>
      <c r="AC5" s="14" t="s">
        <v>1792</v>
      </c>
      <c r="AD5" s="17"/>
      <c r="AE5" s="17"/>
      <c r="AF5" s="14" t="s">
        <v>1792</v>
      </c>
      <c r="AG5" s="14" t="s">
        <v>1793</v>
      </c>
      <c r="AH5" s="15">
        <v>0</v>
      </c>
      <c r="AI5" s="17"/>
      <c r="AJ5" s="15">
        <v>0</v>
      </c>
      <c r="AK5" s="15">
        <v>99423</v>
      </c>
      <c r="AL5" s="15">
        <v>0</v>
      </c>
      <c r="AM5" s="15">
        <v>99423</v>
      </c>
      <c r="AN5" s="14" t="s">
        <v>1792</v>
      </c>
      <c r="AO5" s="14" t="s">
        <v>1792</v>
      </c>
      <c r="AP5" s="14" t="s">
        <v>1794</v>
      </c>
      <c r="AQ5" s="14" t="s">
        <v>1811</v>
      </c>
      <c r="AR5" s="15">
        <v>0</v>
      </c>
      <c r="AS5" s="14" t="s">
        <v>1796</v>
      </c>
    </row>
    <row r="6" spans="1:45">
      <c r="A6" s="14">
        <v>131005</v>
      </c>
      <c r="B6" s="14" t="s">
        <v>1812</v>
      </c>
      <c r="C6" s="15">
        <v>99423</v>
      </c>
      <c r="D6" s="14" t="s">
        <v>1813</v>
      </c>
      <c r="E6" s="14" t="s">
        <v>1782</v>
      </c>
      <c r="F6" s="14" t="s">
        <v>1783</v>
      </c>
      <c r="G6" s="14" t="s">
        <v>1784</v>
      </c>
      <c r="H6" s="14" t="s">
        <v>1785</v>
      </c>
      <c r="I6" s="14" t="s">
        <v>1812</v>
      </c>
      <c r="J6" s="14" t="s">
        <v>1812</v>
      </c>
      <c r="K6" s="15">
        <v>99423</v>
      </c>
      <c r="L6" s="15">
        <v>99423</v>
      </c>
      <c r="M6" s="14" t="s">
        <v>1524</v>
      </c>
      <c r="N6" s="15">
        <v>0</v>
      </c>
      <c r="O6" s="15">
        <v>0</v>
      </c>
      <c r="P6" s="16">
        <v>44531</v>
      </c>
      <c r="Q6" s="16">
        <v>44531</v>
      </c>
      <c r="R6" s="16">
        <v>44531</v>
      </c>
      <c r="S6" s="17"/>
      <c r="T6" s="14" t="s">
        <v>1814</v>
      </c>
      <c r="U6" s="14" t="s">
        <v>1815</v>
      </c>
      <c r="V6" s="14" t="s">
        <v>1816</v>
      </c>
      <c r="W6" s="14" t="s">
        <v>1789</v>
      </c>
      <c r="X6" s="15">
        <v>0</v>
      </c>
      <c r="Y6" s="16">
        <v>44593</v>
      </c>
      <c r="Z6" s="16">
        <v>44593</v>
      </c>
      <c r="AA6" s="14" t="s">
        <v>1790</v>
      </c>
      <c r="AB6" s="14" t="s">
        <v>1791</v>
      </c>
      <c r="AC6" s="14" t="s">
        <v>1792</v>
      </c>
      <c r="AD6" s="17"/>
      <c r="AE6" s="17"/>
      <c r="AF6" s="14" t="s">
        <v>1792</v>
      </c>
      <c r="AG6" s="14" t="s">
        <v>1817</v>
      </c>
      <c r="AH6" s="15">
        <v>0</v>
      </c>
      <c r="AI6" s="17"/>
      <c r="AJ6" s="15">
        <v>0</v>
      </c>
      <c r="AK6" s="15">
        <v>99423</v>
      </c>
      <c r="AL6" s="15">
        <v>0</v>
      </c>
      <c r="AM6" s="15">
        <v>99423</v>
      </c>
      <c r="AN6" s="14" t="s">
        <v>1792</v>
      </c>
      <c r="AO6" s="14" t="s">
        <v>1792</v>
      </c>
      <c r="AP6" s="14" t="s">
        <v>1794</v>
      </c>
      <c r="AQ6" s="14" t="s">
        <v>1818</v>
      </c>
      <c r="AR6" s="15">
        <v>0</v>
      </c>
      <c r="AS6" s="14" t="s">
        <v>1796</v>
      </c>
    </row>
    <row r="7" spans="1:45">
      <c r="A7" s="14">
        <v>131055</v>
      </c>
      <c r="B7" s="14" t="s">
        <v>1819</v>
      </c>
      <c r="C7" s="15">
        <v>99423</v>
      </c>
      <c r="D7" s="14" t="s">
        <v>1813</v>
      </c>
      <c r="E7" s="14" t="s">
        <v>1782</v>
      </c>
      <c r="F7" s="14" t="s">
        <v>1783</v>
      </c>
      <c r="G7" s="14" t="s">
        <v>1784</v>
      </c>
      <c r="H7" s="14" t="s">
        <v>1785</v>
      </c>
      <c r="I7" s="14" t="s">
        <v>1819</v>
      </c>
      <c r="J7" s="14" t="s">
        <v>1819</v>
      </c>
      <c r="K7" s="15">
        <v>99423</v>
      </c>
      <c r="L7" s="15">
        <v>99423</v>
      </c>
      <c r="M7" s="14" t="s">
        <v>1524</v>
      </c>
      <c r="N7" s="15">
        <v>0</v>
      </c>
      <c r="O7" s="15">
        <v>0</v>
      </c>
      <c r="P7" s="16">
        <v>44532</v>
      </c>
      <c r="Q7" s="16">
        <v>44531</v>
      </c>
      <c r="R7" s="16">
        <v>44531</v>
      </c>
      <c r="S7" s="17"/>
      <c r="T7" s="14" t="s">
        <v>1820</v>
      </c>
      <c r="U7" s="14" t="s">
        <v>1821</v>
      </c>
      <c r="V7" s="14" t="s">
        <v>1822</v>
      </c>
      <c r="W7" s="14" t="s">
        <v>1789</v>
      </c>
      <c r="X7" s="15">
        <v>0</v>
      </c>
      <c r="Y7" s="16">
        <v>44593</v>
      </c>
      <c r="Z7" s="16">
        <v>44593</v>
      </c>
      <c r="AA7" s="14" t="s">
        <v>1790</v>
      </c>
      <c r="AB7" s="14" t="s">
        <v>1791</v>
      </c>
      <c r="AC7" s="14" t="s">
        <v>1792</v>
      </c>
      <c r="AD7" s="17"/>
      <c r="AE7" s="17"/>
      <c r="AF7" s="14" t="s">
        <v>1792</v>
      </c>
      <c r="AG7" s="14" t="s">
        <v>1817</v>
      </c>
      <c r="AH7" s="15">
        <v>0</v>
      </c>
      <c r="AI7" s="17"/>
      <c r="AJ7" s="15">
        <v>0</v>
      </c>
      <c r="AK7" s="15">
        <v>99423</v>
      </c>
      <c r="AL7" s="15">
        <v>0</v>
      </c>
      <c r="AM7" s="15">
        <v>99423</v>
      </c>
      <c r="AN7" s="14" t="s">
        <v>1792</v>
      </c>
      <c r="AO7" s="14" t="s">
        <v>1792</v>
      </c>
      <c r="AP7" s="14" t="s">
        <v>1794</v>
      </c>
      <c r="AQ7" s="14" t="s">
        <v>1823</v>
      </c>
      <c r="AR7" s="15">
        <v>0</v>
      </c>
      <c r="AS7" s="14" t="s">
        <v>1796</v>
      </c>
    </row>
    <row r="8" spans="1:45">
      <c r="A8" s="14">
        <v>132798</v>
      </c>
      <c r="B8" s="14" t="s">
        <v>1824</v>
      </c>
      <c r="C8" s="15">
        <v>99423</v>
      </c>
      <c r="D8" s="14" t="s">
        <v>1813</v>
      </c>
      <c r="E8" s="14" t="s">
        <v>1782</v>
      </c>
      <c r="F8" s="14" t="s">
        <v>1783</v>
      </c>
      <c r="G8" s="14" t="s">
        <v>1784</v>
      </c>
      <c r="H8" s="14" t="s">
        <v>1785</v>
      </c>
      <c r="I8" s="14" t="s">
        <v>1824</v>
      </c>
      <c r="J8" s="14" t="s">
        <v>1824</v>
      </c>
      <c r="K8" s="15">
        <v>99423</v>
      </c>
      <c r="L8" s="15">
        <v>99423</v>
      </c>
      <c r="M8" s="14" t="s">
        <v>1524</v>
      </c>
      <c r="N8" s="15">
        <v>0</v>
      </c>
      <c r="O8" s="15">
        <v>0</v>
      </c>
      <c r="P8" s="16">
        <v>44538</v>
      </c>
      <c r="Q8" s="16">
        <v>44536</v>
      </c>
      <c r="R8" s="16">
        <v>44536</v>
      </c>
      <c r="S8" s="17"/>
      <c r="T8" s="14" t="s">
        <v>1825</v>
      </c>
      <c r="U8" s="14" t="s">
        <v>1826</v>
      </c>
      <c r="V8" s="14" t="s">
        <v>1827</v>
      </c>
      <c r="W8" s="14" t="s">
        <v>1789</v>
      </c>
      <c r="X8" s="15">
        <v>0</v>
      </c>
      <c r="Y8" s="16">
        <v>44593</v>
      </c>
      <c r="Z8" s="16">
        <v>44593</v>
      </c>
      <c r="AA8" s="14" t="s">
        <v>1790</v>
      </c>
      <c r="AB8" s="14" t="s">
        <v>1791</v>
      </c>
      <c r="AC8" s="14" t="s">
        <v>1792</v>
      </c>
      <c r="AD8" s="17"/>
      <c r="AE8" s="17"/>
      <c r="AF8" s="14" t="s">
        <v>1792</v>
      </c>
      <c r="AG8" s="14" t="s">
        <v>1817</v>
      </c>
      <c r="AH8" s="15">
        <v>0</v>
      </c>
      <c r="AI8" s="17"/>
      <c r="AJ8" s="15">
        <v>0</v>
      </c>
      <c r="AK8" s="15">
        <v>99423</v>
      </c>
      <c r="AL8" s="15">
        <v>0</v>
      </c>
      <c r="AM8" s="15">
        <v>99423</v>
      </c>
      <c r="AN8" s="14" t="s">
        <v>1792</v>
      </c>
      <c r="AO8" s="14" t="s">
        <v>1792</v>
      </c>
      <c r="AP8" s="14" t="s">
        <v>1794</v>
      </c>
      <c r="AQ8" s="14" t="s">
        <v>1828</v>
      </c>
      <c r="AR8" s="15">
        <v>0</v>
      </c>
      <c r="AS8" s="14" t="s">
        <v>1796</v>
      </c>
    </row>
    <row r="9" spans="1:45">
      <c r="A9" s="14">
        <v>137628</v>
      </c>
      <c r="B9" s="14" t="s">
        <v>1829</v>
      </c>
      <c r="C9" s="15">
        <v>99423</v>
      </c>
      <c r="D9" s="14" t="s">
        <v>1813</v>
      </c>
      <c r="E9" s="14" t="s">
        <v>1782</v>
      </c>
      <c r="F9" s="14" t="s">
        <v>1783</v>
      </c>
      <c r="G9" s="14" t="s">
        <v>1784</v>
      </c>
      <c r="H9" s="14" t="s">
        <v>1785</v>
      </c>
      <c r="I9" s="14" t="s">
        <v>1829</v>
      </c>
      <c r="J9" s="14" t="s">
        <v>1829</v>
      </c>
      <c r="K9" s="15">
        <v>99423</v>
      </c>
      <c r="L9" s="15">
        <v>99423</v>
      </c>
      <c r="M9" s="14" t="s">
        <v>1524</v>
      </c>
      <c r="N9" s="15">
        <v>0</v>
      </c>
      <c r="O9" s="15">
        <v>0</v>
      </c>
      <c r="P9" s="16">
        <v>44557</v>
      </c>
      <c r="Q9" s="16">
        <v>44521</v>
      </c>
      <c r="R9" s="16">
        <v>44521</v>
      </c>
      <c r="S9" s="17"/>
      <c r="T9" s="14" t="s">
        <v>1830</v>
      </c>
      <c r="U9" s="14" t="s">
        <v>1831</v>
      </c>
      <c r="V9" s="14" t="s">
        <v>1832</v>
      </c>
      <c r="W9" s="14" t="s">
        <v>1789</v>
      </c>
      <c r="X9" s="15">
        <v>0</v>
      </c>
      <c r="Y9" s="16">
        <v>44593</v>
      </c>
      <c r="Z9" s="16">
        <v>44593</v>
      </c>
      <c r="AA9" s="14" t="s">
        <v>1790</v>
      </c>
      <c r="AB9" s="14" t="s">
        <v>1791</v>
      </c>
      <c r="AC9" s="14" t="s">
        <v>1792</v>
      </c>
      <c r="AD9" s="17"/>
      <c r="AE9" s="17"/>
      <c r="AF9" s="14" t="s">
        <v>1792</v>
      </c>
      <c r="AG9" s="14" t="s">
        <v>1817</v>
      </c>
      <c r="AH9" s="15">
        <v>0</v>
      </c>
      <c r="AI9" s="17"/>
      <c r="AJ9" s="15">
        <v>0</v>
      </c>
      <c r="AK9" s="15">
        <v>99423</v>
      </c>
      <c r="AL9" s="15">
        <v>0</v>
      </c>
      <c r="AM9" s="15">
        <v>99423</v>
      </c>
      <c r="AN9" s="14" t="s">
        <v>1792</v>
      </c>
      <c r="AO9" s="14" t="s">
        <v>1792</v>
      </c>
      <c r="AP9" s="14" t="s">
        <v>1794</v>
      </c>
      <c r="AQ9" s="14" t="s">
        <v>1833</v>
      </c>
      <c r="AR9" s="15">
        <v>0</v>
      </c>
      <c r="AS9" s="14" t="s">
        <v>1796</v>
      </c>
    </row>
    <row r="10" spans="1:45">
      <c r="A10" s="14">
        <v>143252</v>
      </c>
      <c r="B10" s="14" t="s">
        <v>1834</v>
      </c>
      <c r="C10" s="15">
        <v>99423</v>
      </c>
      <c r="D10" s="14" t="s">
        <v>1813</v>
      </c>
      <c r="E10" s="14" t="s">
        <v>1782</v>
      </c>
      <c r="F10" s="14" t="s">
        <v>1783</v>
      </c>
      <c r="G10" s="14" t="s">
        <v>1784</v>
      </c>
      <c r="H10" s="14" t="s">
        <v>1785</v>
      </c>
      <c r="I10" s="14" t="s">
        <v>1834</v>
      </c>
      <c r="J10" s="14" t="s">
        <v>1834</v>
      </c>
      <c r="K10" s="15">
        <v>99423</v>
      </c>
      <c r="L10" s="15">
        <v>99423</v>
      </c>
      <c r="M10" s="14" t="s">
        <v>1524</v>
      </c>
      <c r="N10" s="15">
        <v>0</v>
      </c>
      <c r="O10" s="15">
        <v>0</v>
      </c>
      <c r="P10" s="16">
        <v>44579</v>
      </c>
      <c r="Q10" s="16">
        <v>44579</v>
      </c>
      <c r="R10" s="16">
        <v>44579</v>
      </c>
      <c r="S10" s="17"/>
      <c r="T10" s="14" t="s">
        <v>1808</v>
      </c>
      <c r="U10" s="14" t="s">
        <v>1809</v>
      </c>
      <c r="V10" s="14" t="s">
        <v>1810</v>
      </c>
      <c r="W10" s="14" t="s">
        <v>1789</v>
      </c>
      <c r="X10" s="15">
        <v>0</v>
      </c>
      <c r="Y10" s="16">
        <v>44621</v>
      </c>
      <c r="Z10" s="16">
        <v>44621</v>
      </c>
      <c r="AA10" s="14" t="s">
        <v>1790</v>
      </c>
      <c r="AB10" s="14" t="s">
        <v>1791</v>
      </c>
      <c r="AC10" s="14" t="s">
        <v>1792</v>
      </c>
      <c r="AD10" s="17"/>
      <c r="AE10" s="17"/>
      <c r="AF10" s="14" t="s">
        <v>1792</v>
      </c>
      <c r="AG10" s="14" t="s">
        <v>1835</v>
      </c>
      <c r="AH10" s="15">
        <v>0</v>
      </c>
      <c r="AI10" s="17"/>
      <c r="AJ10" s="15">
        <v>0</v>
      </c>
      <c r="AK10" s="15">
        <v>99423</v>
      </c>
      <c r="AL10" s="15">
        <v>0</v>
      </c>
      <c r="AM10" s="15">
        <v>99423</v>
      </c>
      <c r="AN10" s="14" t="s">
        <v>1792</v>
      </c>
      <c r="AO10" s="14" t="s">
        <v>1792</v>
      </c>
      <c r="AP10" s="14" t="s">
        <v>1794</v>
      </c>
      <c r="AQ10" s="14" t="s">
        <v>1836</v>
      </c>
      <c r="AR10" s="15">
        <v>0</v>
      </c>
      <c r="AS10" s="14" t="s">
        <v>1796</v>
      </c>
    </row>
    <row r="11" spans="1:45">
      <c r="A11" s="14">
        <v>147309</v>
      </c>
      <c r="B11" s="14" t="s">
        <v>211</v>
      </c>
      <c r="C11" s="15">
        <v>99423</v>
      </c>
      <c r="D11" s="14" t="s">
        <v>1837</v>
      </c>
      <c r="E11" s="14" t="s">
        <v>1782</v>
      </c>
      <c r="F11" s="14" t="s">
        <v>1783</v>
      </c>
      <c r="G11" s="14" t="s">
        <v>1784</v>
      </c>
      <c r="H11" s="14" t="s">
        <v>1785</v>
      </c>
      <c r="I11" s="14" t="s">
        <v>211</v>
      </c>
      <c r="J11" s="14" t="s">
        <v>211</v>
      </c>
      <c r="K11" s="15">
        <v>99423</v>
      </c>
      <c r="L11" s="15">
        <v>99423</v>
      </c>
      <c r="M11" s="14" t="s">
        <v>1524</v>
      </c>
      <c r="N11" s="15">
        <v>0</v>
      </c>
      <c r="O11" s="15">
        <v>0</v>
      </c>
      <c r="P11" s="16">
        <v>44593</v>
      </c>
      <c r="Q11" s="16">
        <v>44593</v>
      </c>
      <c r="R11" s="16">
        <v>44593</v>
      </c>
      <c r="S11" s="17"/>
      <c r="T11" s="14" t="s">
        <v>1838</v>
      </c>
      <c r="U11" s="14" t="s">
        <v>1839</v>
      </c>
      <c r="V11" s="14" t="s">
        <v>1840</v>
      </c>
      <c r="W11" s="14" t="s">
        <v>1789</v>
      </c>
      <c r="X11" s="15">
        <v>0</v>
      </c>
      <c r="Y11" s="16">
        <v>44656</v>
      </c>
      <c r="Z11" s="16">
        <v>44656</v>
      </c>
      <c r="AA11" s="14" t="s">
        <v>1790</v>
      </c>
      <c r="AB11" s="14" t="s">
        <v>1791</v>
      </c>
      <c r="AC11" s="14" t="s">
        <v>1792</v>
      </c>
      <c r="AD11" s="17"/>
      <c r="AE11" s="17"/>
      <c r="AF11" s="14" t="s">
        <v>1792</v>
      </c>
      <c r="AG11" s="14" t="s">
        <v>1841</v>
      </c>
      <c r="AH11" s="15">
        <v>0</v>
      </c>
      <c r="AI11" s="17"/>
      <c r="AJ11" s="15">
        <v>0</v>
      </c>
      <c r="AK11" s="15">
        <v>99423</v>
      </c>
      <c r="AL11" s="15">
        <v>0</v>
      </c>
      <c r="AM11" s="15">
        <v>99423</v>
      </c>
      <c r="AN11" s="14" t="s">
        <v>1792</v>
      </c>
      <c r="AO11" s="14" t="s">
        <v>1792</v>
      </c>
      <c r="AP11" s="14" t="s">
        <v>1794</v>
      </c>
      <c r="AQ11" s="14" t="s">
        <v>1842</v>
      </c>
      <c r="AR11" s="15">
        <v>0</v>
      </c>
      <c r="AS11" s="14" t="s">
        <v>1796</v>
      </c>
    </row>
    <row r="12" spans="1:45">
      <c r="A12" s="14">
        <v>155241</v>
      </c>
      <c r="B12" s="14" t="s">
        <v>216</v>
      </c>
      <c r="C12" s="15">
        <v>99423</v>
      </c>
      <c r="D12" s="14" t="s">
        <v>1843</v>
      </c>
      <c r="E12" s="14" t="s">
        <v>1782</v>
      </c>
      <c r="F12" s="14" t="s">
        <v>1783</v>
      </c>
      <c r="G12" s="14" t="s">
        <v>1784</v>
      </c>
      <c r="H12" s="14" t="s">
        <v>1785</v>
      </c>
      <c r="I12" s="14" t="s">
        <v>216</v>
      </c>
      <c r="J12" s="14" t="s">
        <v>216</v>
      </c>
      <c r="K12" s="15">
        <v>99423</v>
      </c>
      <c r="L12" s="15">
        <v>99423</v>
      </c>
      <c r="M12" s="14" t="s">
        <v>1524</v>
      </c>
      <c r="N12" s="15">
        <v>0</v>
      </c>
      <c r="O12" s="15">
        <v>0</v>
      </c>
      <c r="P12" s="16">
        <v>44620</v>
      </c>
      <c r="Q12" s="16">
        <v>44620</v>
      </c>
      <c r="R12" s="16">
        <v>44620</v>
      </c>
      <c r="S12" s="17"/>
      <c r="T12" s="14" t="s">
        <v>1844</v>
      </c>
      <c r="U12" s="14" t="s">
        <v>1845</v>
      </c>
      <c r="V12" s="14" t="s">
        <v>1846</v>
      </c>
      <c r="W12" s="14" t="s">
        <v>1789</v>
      </c>
      <c r="X12" s="15">
        <v>0</v>
      </c>
      <c r="Y12" s="16">
        <v>44656</v>
      </c>
      <c r="Z12" s="16">
        <v>44656</v>
      </c>
      <c r="AA12" s="14" t="s">
        <v>1790</v>
      </c>
      <c r="AB12" s="14" t="s">
        <v>1791</v>
      </c>
      <c r="AC12" s="14" t="s">
        <v>1792</v>
      </c>
      <c r="AD12" s="17"/>
      <c r="AE12" s="17"/>
      <c r="AF12" s="14" t="s">
        <v>1792</v>
      </c>
      <c r="AG12" s="14" t="s">
        <v>1847</v>
      </c>
      <c r="AH12" s="15">
        <v>0</v>
      </c>
      <c r="AI12" s="17"/>
      <c r="AJ12" s="15">
        <v>0</v>
      </c>
      <c r="AK12" s="15">
        <v>99423</v>
      </c>
      <c r="AL12" s="15">
        <v>0</v>
      </c>
      <c r="AM12" s="15">
        <v>99423</v>
      </c>
      <c r="AN12" s="14" t="s">
        <v>1792</v>
      </c>
      <c r="AO12" s="14" t="s">
        <v>1792</v>
      </c>
      <c r="AP12" s="14" t="s">
        <v>1794</v>
      </c>
      <c r="AQ12" s="14" t="s">
        <v>1848</v>
      </c>
      <c r="AR12" s="15">
        <v>0</v>
      </c>
      <c r="AS12" s="14" t="s">
        <v>1796</v>
      </c>
    </row>
    <row r="13" spans="1:45">
      <c r="A13" s="14">
        <v>41439</v>
      </c>
      <c r="B13" s="14" t="s">
        <v>136</v>
      </c>
      <c r="C13" s="15">
        <v>99423</v>
      </c>
      <c r="D13" s="14" t="s">
        <v>1837</v>
      </c>
      <c r="E13" s="14" t="s">
        <v>1782</v>
      </c>
      <c r="F13" s="14" t="s">
        <v>1783</v>
      </c>
      <c r="G13" s="14" t="s">
        <v>1784</v>
      </c>
      <c r="H13" s="14" t="s">
        <v>1785</v>
      </c>
      <c r="I13" s="14" t="s">
        <v>136</v>
      </c>
      <c r="J13" s="14" t="s">
        <v>136</v>
      </c>
      <c r="K13" s="15">
        <v>99423</v>
      </c>
      <c r="L13" s="15">
        <v>99423</v>
      </c>
      <c r="M13" s="14" t="s">
        <v>1524</v>
      </c>
      <c r="N13" s="15">
        <v>0</v>
      </c>
      <c r="O13" s="15">
        <v>0</v>
      </c>
      <c r="P13" s="16">
        <v>44226</v>
      </c>
      <c r="Q13" s="16">
        <v>44224</v>
      </c>
      <c r="R13" s="16">
        <v>44225</v>
      </c>
      <c r="S13" s="17"/>
      <c r="T13" s="14" t="s">
        <v>1849</v>
      </c>
      <c r="U13" s="14" t="s">
        <v>1850</v>
      </c>
      <c r="V13" s="14" t="s">
        <v>1851</v>
      </c>
      <c r="W13" s="14" t="s">
        <v>1789</v>
      </c>
      <c r="X13" s="15">
        <v>0</v>
      </c>
      <c r="Y13" s="16">
        <v>44656</v>
      </c>
      <c r="Z13" s="16">
        <v>44656</v>
      </c>
      <c r="AA13" s="14" t="s">
        <v>1790</v>
      </c>
      <c r="AB13" s="14" t="s">
        <v>1791</v>
      </c>
      <c r="AC13" s="14" t="s">
        <v>1792</v>
      </c>
      <c r="AD13" s="17"/>
      <c r="AE13" s="17"/>
      <c r="AF13" s="14" t="s">
        <v>1792</v>
      </c>
      <c r="AG13" s="14" t="s">
        <v>1852</v>
      </c>
      <c r="AH13" s="15">
        <v>0</v>
      </c>
      <c r="AI13" s="17"/>
      <c r="AJ13" s="15">
        <v>0</v>
      </c>
      <c r="AK13" s="15">
        <v>99423</v>
      </c>
      <c r="AL13" s="15">
        <v>0</v>
      </c>
      <c r="AM13" s="15">
        <v>99423</v>
      </c>
      <c r="AN13" s="14" t="s">
        <v>1792</v>
      </c>
      <c r="AO13" s="14" t="s">
        <v>1792</v>
      </c>
      <c r="AP13" s="14" t="s">
        <v>1794</v>
      </c>
      <c r="AQ13" s="14" t="s">
        <v>1853</v>
      </c>
      <c r="AR13" s="15">
        <v>0</v>
      </c>
      <c r="AS13" s="14" t="s">
        <v>1796</v>
      </c>
    </row>
    <row r="14" spans="1:45">
      <c r="A14" s="14">
        <v>73039</v>
      </c>
      <c r="B14" s="14" t="s">
        <v>149</v>
      </c>
      <c r="C14" s="15">
        <v>99423</v>
      </c>
      <c r="D14" s="14" t="s">
        <v>1813</v>
      </c>
      <c r="E14" s="14" t="s">
        <v>1782</v>
      </c>
      <c r="F14" s="14" t="s">
        <v>1783</v>
      </c>
      <c r="G14" s="14" t="s">
        <v>1784</v>
      </c>
      <c r="H14" s="14" t="s">
        <v>1785</v>
      </c>
      <c r="I14" s="14" t="s">
        <v>149</v>
      </c>
      <c r="J14" s="14" t="s">
        <v>149</v>
      </c>
      <c r="K14" s="15">
        <v>99423</v>
      </c>
      <c r="L14" s="15">
        <v>99423</v>
      </c>
      <c r="M14" s="14" t="s">
        <v>1524</v>
      </c>
      <c r="N14" s="15">
        <v>0</v>
      </c>
      <c r="O14" s="15">
        <v>0</v>
      </c>
      <c r="P14" s="16">
        <v>44326</v>
      </c>
      <c r="Q14" s="16">
        <v>44326</v>
      </c>
      <c r="R14" s="16">
        <v>44326</v>
      </c>
      <c r="S14" s="17"/>
      <c r="T14" s="14" t="s">
        <v>1854</v>
      </c>
      <c r="U14" s="14" t="s">
        <v>1855</v>
      </c>
      <c r="V14" s="14" t="s">
        <v>1856</v>
      </c>
      <c r="W14" s="14" t="s">
        <v>1789</v>
      </c>
      <c r="X14" s="15">
        <v>0</v>
      </c>
      <c r="Y14" s="16">
        <v>44652</v>
      </c>
      <c r="Z14" s="16">
        <v>44652</v>
      </c>
      <c r="AA14" s="14" t="s">
        <v>1790</v>
      </c>
      <c r="AB14" s="14" t="s">
        <v>1791</v>
      </c>
      <c r="AC14" s="14" t="s">
        <v>1792</v>
      </c>
      <c r="AD14" s="17"/>
      <c r="AE14" s="17"/>
      <c r="AF14" s="14" t="s">
        <v>1792</v>
      </c>
      <c r="AG14" s="14" t="s">
        <v>1857</v>
      </c>
      <c r="AH14" s="15">
        <v>0</v>
      </c>
      <c r="AI14" s="17"/>
      <c r="AJ14" s="15">
        <v>0</v>
      </c>
      <c r="AK14" s="15">
        <v>99423</v>
      </c>
      <c r="AL14" s="15">
        <v>0</v>
      </c>
      <c r="AM14" s="15">
        <v>99423</v>
      </c>
      <c r="AN14" s="14" t="s">
        <v>1792</v>
      </c>
      <c r="AO14" s="14" t="s">
        <v>1792</v>
      </c>
      <c r="AP14" s="14" t="s">
        <v>1794</v>
      </c>
      <c r="AQ14" s="14" t="s">
        <v>1858</v>
      </c>
      <c r="AR14" s="15">
        <v>0</v>
      </c>
      <c r="AS14" s="14" t="s">
        <v>1796</v>
      </c>
    </row>
    <row r="15" spans="1:45">
      <c r="A15" s="14">
        <v>74775</v>
      </c>
      <c r="B15" s="14" t="s">
        <v>155</v>
      </c>
      <c r="C15" s="15">
        <v>99423</v>
      </c>
      <c r="D15" s="14" t="s">
        <v>1813</v>
      </c>
      <c r="E15" s="14" t="s">
        <v>1782</v>
      </c>
      <c r="F15" s="14" t="s">
        <v>1783</v>
      </c>
      <c r="G15" s="14" t="s">
        <v>1784</v>
      </c>
      <c r="H15" s="14" t="s">
        <v>1785</v>
      </c>
      <c r="I15" s="14" t="s">
        <v>155</v>
      </c>
      <c r="J15" s="14" t="s">
        <v>155</v>
      </c>
      <c r="K15" s="15">
        <v>99423</v>
      </c>
      <c r="L15" s="15">
        <v>99423</v>
      </c>
      <c r="M15" s="14" t="s">
        <v>1524</v>
      </c>
      <c r="N15" s="15">
        <v>0</v>
      </c>
      <c r="O15" s="15">
        <v>0</v>
      </c>
      <c r="P15" s="16">
        <v>44331</v>
      </c>
      <c r="Q15" s="16">
        <v>44328</v>
      </c>
      <c r="R15" s="16">
        <v>44328</v>
      </c>
      <c r="S15" s="17"/>
      <c r="T15" s="14" t="s">
        <v>1859</v>
      </c>
      <c r="U15" s="14" t="s">
        <v>1860</v>
      </c>
      <c r="V15" s="14" t="s">
        <v>1851</v>
      </c>
      <c r="W15" s="14" t="s">
        <v>1789</v>
      </c>
      <c r="X15" s="15">
        <v>0</v>
      </c>
      <c r="Y15" s="16">
        <v>44652</v>
      </c>
      <c r="Z15" s="16">
        <v>44652</v>
      </c>
      <c r="AA15" s="14" t="s">
        <v>1790</v>
      </c>
      <c r="AB15" s="14" t="s">
        <v>1791</v>
      </c>
      <c r="AC15" s="14" t="s">
        <v>1792</v>
      </c>
      <c r="AD15" s="17"/>
      <c r="AE15" s="17"/>
      <c r="AF15" s="14" t="s">
        <v>1792</v>
      </c>
      <c r="AG15" s="14" t="s">
        <v>1857</v>
      </c>
      <c r="AH15" s="15">
        <v>0</v>
      </c>
      <c r="AI15" s="17"/>
      <c r="AJ15" s="15">
        <v>0</v>
      </c>
      <c r="AK15" s="15">
        <v>99423</v>
      </c>
      <c r="AL15" s="15">
        <v>0</v>
      </c>
      <c r="AM15" s="15">
        <v>99423</v>
      </c>
      <c r="AN15" s="14" t="s">
        <v>1792</v>
      </c>
      <c r="AO15" s="14" t="s">
        <v>1792</v>
      </c>
      <c r="AP15" s="14" t="s">
        <v>1794</v>
      </c>
      <c r="AQ15" s="14" t="s">
        <v>1861</v>
      </c>
      <c r="AR15" s="15">
        <v>0</v>
      </c>
      <c r="AS15" s="14" t="s">
        <v>1796</v>
      </c>
    </row>
    <row r="16" spans="1:45">
      <c r="A16" s="14">
        <v>75494</v>
      </c>
      <c r="B16" s="14" t="s">
        <v>157</v>
      </c>
      <c r="C16" s="15">
        <v>99423</v>
      </c>
      <c r="D16" s="14" t="s">
        <v>1813</v>
      </c>
      <c r="E16" s="14" t="s">
        <v>1782</v>
      </c>
      <c r="F16" s="14" t="s">
        <v>1783</v>
      </c>
      <c r="G16" s="14" t="s">
        <v>1784</v>
      </c>
      <c r="H16" s="14" t="s">
        <v>1785</v>
      </c>
      <c r="I16" s="14" t="s">
        <v>157</v>
      </c>
      <c r="J16" s="14" t="s">
        <v>157</v>
      </c>
      <c r="K16" s="15">
        <v>99423</v>
      </c>
      <c r="L16" s="15">
        <v>99423</v>
      </c>
      <c r="M16" s="14" t="s">
        <v>1524</v>
      </c>
      <c r="N16" s="15">
        <v>0</v>
      </c>
      <c r="O16" s="15">
        <v>0</v>
      </c>
      <c r="P16" s="16">
        <v>44335</v>
      </c>
      <c r="Q16" s="16">
        <v>44333</v>
      </c>
      <c r="R16" s="16">
        <v>44333</v>
      </c>
      <c r="S16" s="17"/>
      <c r="T16" s="14" t="s">
        <v>1862</v>
      </c>
      <c r="U16" s="14" t="s">
        <v>1863</v>
      </c>
      <c r="V16" s="14" t="s">
        <v>1864</v>
      </c>
      <c r="W16" s="14" t="s">
        <v>1789</v>
      </c>
      <c r="X16" s="15">
        <v>0</v>
      </c>
      <c r="Y16" s="16">
        <v>44652</v>
      </c>
      <c r="Z16" s="16">
        <v>44652</v>
      </c>
      <c r="AA16" s="14" t="s">
        <v>1790</v>
      </c>
      <c r="AB16" s="14" t="s">
        <v>1791</v>
      </c>
      <c r="AC16" s="14" t="s">
        <v>1792</v>
      </c>
      <c r="AD16" s="17"/>
      <c r="AE16" s="17"/>
      <c r="AF16" s="14" t="s">
        <v>1792</v>
      </c>
      <c r="AG16" s="14" t="s">
        <v>1857</v>
      </c>
      <c r="AH16" s="15">
        <v>0</v>
      </c>
      <c r="AI16" s="17"/>
      <c r="AJ16" s="15">
        <v>0</v>
      </c>
      <c r="AK16" s="15">
        <v>99423</v>
      </c>
      <c r="AL16" s="15">
        <v>0</v>
      </c>
      <c r="AM16" s="15">
        <v>99423</v>
      </c>
      <c r="AN16" s="14" t="s">
        <v>1792</v>
      </c>
      <c r="AO16" s="14" t="s">
        <v>1792</v>
      </c>
      <c r="AP16" s="14" t="s">
        <v>1794</v>
      </c>
      <c r="AQ16" s="14" t="s">
        <v>1865</v>
      </c>
      <c r="AR16" s="15">
        <v>0</v>
      </c>
      <c r="AS16" s="14" t="s">
        <v>1796</v>
      </c>
    </row>
    <row r="17" spans="1:45">
      <c r="A17" s="14">
        <v>75891</v>
      </c>
      <c r="B17" s="14" t="s">
        <v>159</v>
      </c>
      <c r="C17" s="15">
        <v>99423</v>
      </c>
      <c r="D17" s="14" t="s">
        <v>1813</v>
      </c>
      <c r="E17" s="14" t="s">
        <v>1782</v>
      </c>
      <c r="F17" s="14" t="s">
        <v>1783</v>
      </c>
      <c r="G17" s="14" t="s">
        <v>1784</v>
      </c>
      <c r="H17" s="14" t="s">
        <v>1785</v>
      </c>
      <c r="I17" s="14" t="s">
        <v>159</v>
      </c>
      <c r="J17" s="14" t="s">
        <v>159</v>
      </c>
      <c r="K17" s="15">
        <v>99423</v>
      </c>
      <c r="L17" s="15">
        <v>99423</v>
      </c>
      <c r="M17" s="14" t="s">
        <v>1524</v>
      </c>
      <c r="N17" s="15">
        <v>0</v>
      </c>
      <c r="O17" s="15">
        <v>0</v>
      </c>
      <c r="P17" s="16">
        <v>44336</v>
      </c>
      <c r="Q17" s="16">
        <v>44335</v>
      </c>
      <c r="R17" s="16">
        <v>44335</v>
      </c>
      <c r="S17" s="17"/>
      <c r="T17" s="14" t="s">
        <v>1866</v>
      </c>
      <c r="U17" s="14" t="s">
        <v>1867</v>
      </c>
      <c r="V17" s="14" t="s">
        <v>1827</v>
      </c>
      <c r="W17" s="14" t="s">
        <v>1789</v>
      </c>
      <c r="X17" s="15">
        <v>0</v>
      </c>
      <c r="Y17" s="16">
        <v>44652</v>
      </c>
      <c r="Z17" s="16">
        <v>44652</v>
      </c>
      <c r="AA17" s="14" t="s">
        <v>1790</v>
      </c>
      <c r="AB17" s="14" t="s">
        <v>1791</v>
      </c>
      <c r="AC17" s="14" t="s">
        <v>1792</v>
      </c>
      <c r="AD17" s="17"/>
      <c r="AE17" s="17"/>
      <c r="AF17" s="14" t="s">
        <v>1792</v>
      </c>
      <c r="AG17" s="14" t="s">
        <v>1857</v>
      </c>
      <c r="AH17" s="15">
        <v>0</v>
      </c>
      <c r="AI17" s="17"/>
      <c r="AJ17" s="15">
        <v>0</v>
      </c>
      <c r="AK17" s="15">
        <v>99423</v>
      </c>
      <c r="AL17" s="15">
        <v>0</v>
      </c>
      <c r="AM17" s="15">
        <v>99423</v>
      </c>
      <c r="AN17" s="14" t="s">
        <v>1792</v>
      </c>
      <c r="AO17" s="14" t="s">
        <v>1792</v>
      </c>
      <c r="AP17" s="14" t="s">
        <v>1794</v>
      </c>
      <c r="AQ17" s="14" t="s">
        <v>1868</v>
      </c>
      <c r="AR17" s="15">
        <v>0</v>
      </c>
      <c r="AS17" s="14" t="s">
        <v>1796</v>
      </c>
    </row>
    <row r="18" spans="1:45">
      <c r="A18" s="14">
        <v>76805</v>
      </c>
      <c r="B18" s="14" t="s">
        <v>161</v>
      </c>
      <c r="C18" s="15">
        <v>99423</v>
      </c>
      <c r="D18" s="14" t="s">
        <v>1813</v>
      </c>
      <c r="E18" s="14" t="s">
        <v>1782</v>
      </c>
      <c r="F18" s="14" t="s">
        <v>1783</v>
      </c>
      <c r="G18" s="14" t="s">
        <v>1784</v>
      </c>
      <c r="H18" s="14" t="s">
        <v>1785</v>
      </c>
      <c r="I18" s="14" t="s">
        <v>161</v>
      </c>
      <c r="J18" s="14" t="s">
        <v>161</v>
      </c>
      <c r="K18" s="15">
        <v>99423</v>
      </c>
      <c r="L18" s="15">
        <v>99423</v>
      </c>
      <c r="M18" s="14" t="s">
        <v>1524</v>
      </c>
      <c r="N18" s="15">
        <v>0</v>
      </c>
      <c r="O18" s="15">
        <v>0</v>
      </c>
      <c r="P18" s="16">
        <v>44340</v>
      </c>
      <c r="Q18" s="16">
        <v>44329</v>
      </c>
      <c r="R18" s="16">
        <v>44329</v>
      </c>
      <c r="S18" s="17"/>
      <c r="T18" s="14" t="s">
        <v>1869</v>
      </c>
      <c r="U18" s="14" t="s">
        <v>1870</v>
      </c>
      <c r="V18" s="14" t="s">
        <v>1871</v>
      </c>
      <c r="W18" s="14" t="s">
        <v>1789</v>
      </c>
      <c r="X18" s="15">
        <v>0</v>
      </c>
      <c r="Y18" s="16">
        <v>44652</v>
      </c>
      <c r="Z18" s="16">
        <v>44652</v>
      </c>
      <c r="AA18" s="14" t="s">
        <v>1790</v>
      </c>
      <c r="AB18" s="14" t="s">
        <v>1791</v>
      </c>
      <c r="AC18" s="14" t="s">
        <v>1792</v>
      </c>
      <c r="AD18" s="17"/>
      <c r="AE18" s="17"/>
      <c r="AF18" s="14" t="s">
        <v>1792</v>
      </c>
      <c r="AG18" s="14" t="s">
        <v>1857</v>
      </c>
      <c r="AH18" s="15">
        <v>0</v>
      </c>
      <c r="AI18" s="17"/>
      <c r="AJ18" s="15">
        <v>0</v>
      </c>
      <c r="AK18" s="15">
        <v>99423</v>
      </c>
      <c r="AL18" s="15">
        <v>0</v>
      </c>
      <c r="AM18" s="15">
        <v>99423</v>
      </c>
      <c r="AN18" s="14" t="s">
        <v>1792</v>
      </c>
      <c r="AO18" s="14" t="s">
        <v>1792</v>
      </c>
      <c r="AP18" s="14" t="s">
        <v>1794</v>
      </c>
      <c r="AQ18" s="14" t="s">
        <v>1872</v>
      </c>
      <c r="AR18" s="15">
        <v>0</v>
      </c>
      <c r="AS18" s="14" t="s">
        <v>1796</v>
      </c>
    </row>
    <row r="19" spans="1:45">
      <c r="A19" s="14">
        <v>82766</v>
      </c>
      <c r="B19" s="14" t="s">
        <v>256</v>
      </c>
      <c r="C19" s="15">
        <v>99423</v>
      </c>
      <c r="D19" s="14" t="s">
        <v>1837</v>
      </c>
      <c r="E19" s="14" t="s">
        <v>1782</v>
      </c>
      <c r="F19" s="14" t="s">
        <v>1783</v>
      </c>
      <c r="G19" s="14" t="s">
        <v>1784</v>
      </c>
      <c r="H19" s="14" t="s">
        <v>1785</v>
      </c>
      <c r="I19" s="14" t="s">
        <v>256</v>
      </c>
      <c r="J19" s="14" t="s">
        <v>256</v>
      </c>
      <c r="K19" s="15">
        <v>99423</v>
      </c>
      <c r="L19" s="15">
        <v>99423</v>
      </c>
      <c r="M19" s="14" t="s">
        <v>1524</v>
      </c>
      <c r="N19" s="15">
        <v>0</v>
      </c>
      <c r="O19" s="15">
        <v>0</v>
      </c>
      <c r="P19" s="16">
        <v>44361</v>
      </c>
      <c r="Q19" s="16">
        <v>44354</v>
      </c>
      <c r="R19" s="16">
        <v>44356</v>
      </c>
      <c r="S19" s="17"/>
      <c r="T19" s="14" t="s">
        <v>1873</v>
      </c>
      <c r="U19" s="14" t="s">
        <v>1874</v>
      </c>
      <c r="V19" s="14" t="s">
        <v>1875</v>
      </c>
      <c r="W19" s="14" t="s">
        <v>1789</v>
      </c>
      <c r="X19" s="15">
        <v>0</v>
      </c>
      <c r="Y19" s="16">
        <v>44656</v>
      </c>
      <c r="Z19" s="16">
        <v>44656</v>
      </c>
      <c r="AA19" s="14" t="s">
        <v>1790</v>
      </c>
      <c r="AB19" s="14" t="s">
        <v>1791</v>
      </c>
      <c r="AC19" s="14" t="s">
        <v>1792</v>
      </c>
      <c r="AD19" s="17"/>
      <c r="AE19" s="17"/>
      <c r="AF19" s="14" t="s">
        <v>1792</v>
      </c>
      <c r="AG19" s="14" t="s">
        <v>1876</v>
      </c>
      <c r="AH19" s="15">
        <v>0</v>
      </c>
      <c r="AI19" s="17"/>
      <c r="AJ19" s="15">
        <v>0</v>
      </c>
      <c r="AK19" s="15">
        <v>99423</v>
      </c>
      <c r="AL19" s="15">
        <v>0</v>
      </c>
      <c r="AM19" s="15">
        <v>99423</v>
      </c>
      <c r="AN19" s="14" t="s">
        <v>1792</v>
      </c>
      <c r="AO19" s="14" t="s">
        <v>1792</v>
      </c>
      <c r="AP19" s="14" t="s">
        <v>1794</v>
      </c>
      <c r="AQ19" s="14" t="s">
        <v>1877</v>
      </c>
      <c r="AR19" s="15">
        <v>0</v>
      </c>
      <c r="AS19" s="14" t="s">
        <v>1796</v>
      </c>
    </row>
    <row r="20" spans="1:45">
      <c r="A20" s="14">
        <v>94357</v>
      </c>
      <c r="B20" s="14" t="s">
        <v>198</v>
      </c>
      <c r="C20" s="15">
        <v>99423</v>
      </c>
      <c r="D20" s="14" t="s">
        <v>1813</v>
      </c>
      <c r="E20" s="14" t="s">
        <v>1782</v>
      </c>
      <c r="F20" s="14" t="s">
        <v>1783</v>
      </c>
      <c r="G20" s="14" t="s">
        <v>1784</v>
      </c>
      <c r="H20" s="14" t="s">
        <v>1785</v>
      </c>
      <c r="I20" s="14" t="s">
        <v>198</v>
      </c>
      <c r="J20" s="14" t="s">
        <v>198</v>
      </c>
      <c r="K20" s="15">
        <v>99423</v>
      </c>
      <c r="L20" s="15">
        <v>99423</v>
      </c>
      <c r="M20" s="14" t="s">
        <v>1524</v>
      </c>
      <c r="N20" s="15">
        <v>0</v>
      </c>
      <c r="O20" s="15">
        <v>0</v>
      </c>
      <c r="P20" s="16">
        <v>44402</v>
      </c>
      <c r="Q20" s="16">
        <v>44400</v>
      </c>
      <c r="R20" s="16">
        <v>44400</v>
      </c>
      <c r="S20" s="17"/>
      <c r="T20" s="14" t="s">
        <v>1878</v>
      </c>
      <c r="U20" s="14" t="s">
        <v>1879</v>
      </c>
      <c r="V20" s="14" t="s">
        <v>1880</v>
      </c>
      <c r="W20" s="14" t="s">
        <v>1789</v>
      </c>
      <c r="X20" s="15">
        <v>0</v>
      </c>
      <c r="Y20" s="16">
        <v>44652</v>
      </c>
      <c r="Z20" s="16">
        <v>44652</v>
      </c>
      <c r="AA20" s="14" t="s">
        <v>1790</v>
      </c>
      <c r="AB20" s="14" t="s">
        <v>1791</v>
      </c>
      <c r="AC20" s="14" t="s">
        <v>1792</v>
      </c>
      <c r="AD20" s="17"/>
      <c r="AE20" s="17"/>
      <c r="AF20" s="14" t="s">
        <v>1792</v>
      </c>
      <c r="AG20" s="14" t="s">
        <v>1881</v>
      </c>
      <c r="AH20" s="15">
        <v>0</v>
      </c>
      <c r="AI20" s="17"/>
      <c r="AJ20" s="15">
        <v>0</v>
      </c>
      <c r="AK20" s="15">
        <v>99423</v>
      </c>
      <c r="AL20" s="15">
        <v>0</v>
      </c>
      <c r="AM20" s="15">
        <v>99423</v>
      </c>
      <c r="AN20" s="14" t="s">
        <v>1792</v>
      </c>
      <c r="AO20" s="14" t="s">
        <v>1792</v>
      </c>
      <c r="AP20" s="14" t="s">
        <v>1794</v>
      </c>
      <c r="AQ20" s="14" t="s">
        <v>1882</v>
      </c>
      <c r="AR20" s="15">
        <v>0</v>
      </c>
      <c r="AS20" s="14" t="s">
        <v>1796</v>
      </c>
    </row>
    <row r="21" spans="1:45">
      <c r="A21" s="14">
        <v>147309</v>
      </c>
      <c r="B21" s="14" t="s">
        <v>211</v>
      </c>
      <c r="C21" s="15">
        <v>99423</v>
      </c>
      <c r="D21" s="14" t="s">
        <v>1837</v>
      </c>
      <c r="E21" s="14" t="s">
        <v>1782</v>
      </c>
      <c r="F21" s="14" t="s">
        <v>1783</v>
      </c>
      <c r="G21" s="14" t="s">
        <v>1784</v>
      </c>
      <c r="H21" s="14" t="s">
        <v>1785</v>
      </c>
      <c r="I21" s="14" t="s">
        <v>211</v>
      </c>
      <c r="J21" s="14" t="s">
        <v>211</v>
      </c>
      <c r="K21" s="15">
        <v>99423</v>
      </c>
      <c r="L21" s="15">
        <v>99423</v>
      </c>
      <c r="M21" s="14" t="s">
        <v>1524</v>
      </c>
      <c r="N21" s="15">
        <v>0</v>
      </c>
      <c r="O21" s="15">
        <v>0</v>
      </c>
      <c r="P21" s="16">
        <v>44593</v>
      </c>
      <c r="Q21" s="16">
        <v>44593</v>
      </c>
      <c r="R21" s="16">
        <v>44593</v>
      </c>
      <c r="S21" s="17"/>
      <c r="T21" s="14" t="s">
        <v>1838</v>
      </c>
      <c r="U21" s="14" t="s">
        <v>1839</v>
      </c>
      <c r="V21" s="14" t="s">
        <v>1840</v>
      </c>
      <c r="W21" s="14" t="s">
        <v>1789</v>
      </c>
      <c r="X21" s="15">
        <v>0</v>
      </c>
      <c r="Y21" s="16">
        <v>44656</v>
      </c>
      <c r="Z21" s="16">
        <v>44656</v>
      </c>
      <c r="AA21" s="14" t="s">
        <v>1790</v>
      </c>
      <c r="AB21" s="14" t="s">
        <v>1791</v>
      </c>
      <c r="AC21" s="14" t="s">
        <v>1792</v>
      </c>
      <c r="AD21" s="17"/>
      <c r="AE21" s="17"/>
      <c r="AF21" s="14" t="s">
        <v>1792</v>
      </c>
      <c r="AG21" s="14" t="s">
        <v>1841</v>
      </c>
      <c r="AH21" s="15">
        <v>0</v>
      </c>
      <c r="AI21" s="17"/>
      <c r="AJ21" s="15">
        <v>0</v>
      </c>
      <c r="AK21" s="15">
        <v>99423</v>
      </c>
      <c r="AL21" s="15">
        <v>0</v>
      </c>
      <c r="AM21" s="15">
        <v>99423</v>
      </c>
      <c r="AN21" s="14" t="s">
        <v>1792</v>
      </c>
      <c r="AO21" s="14" t="s">
        <v>1792</v>
      </c>
      <c r="AP21" s="14" t="s">
        <v>1794</v>
      </c>
      <c r="AQ21" s="14" t="s">
        <v>1842</v>
      </c>
      <c r="AR21" s="15">
        <v>0</v>
      </c>
      <c r="AS21" s="14" t="s">
        <v>1796</v>
      </c>
    </row>
    <row r="22" spans="1:45">
      <c r="A22" s="14">
        <v>155241</v>
      </c>
      <c r="B22" s="14" t="s">
        <v>216</v>
      </c>
      <c r="C22" s="15">
        <v>99423</v>
      </c>
      <c r="D22" s="14" t="s">
        <v>1843</v>
      </c>
      <c r="E22" s="14" t="s">
        <v>1782</v>
      </c>
      <c r="F22" s="14" t="s">
        <v>1783</v>
      </c>
      <c r="G22" s="14" t="s">
        <v>1784</v>
      </c>
      <c r="H22" s="14" t="s">
        <v>1785</v>
      </c>
      <c r="I22" s="14" t="s">
        <v>216</v>
      </c>
      <c r="J22" s="14" t="s">
        <v>216</v>
      </c>
      <c r="K22" s="15">
        <v>99423</v>
      </c>
      <c r="L22" s="15">
        <v>99423</v>
      </c>
      <c r="M22" s="14" t="s">
        <v>1524</v>
      </c>
      <c r="N22" s="15">
        <v>0</v>
      </c>
      <c r="O22" s="15">
        <v>0</v>
      </c>
      <c r="P22" s="16">
        <v>44620</v>
      </c>
      <c r="Q22" s="16">
        <v>44620</v>
      </c>
      <c r="R22" s="16">
        <v>44620</v>
      </c>
      <c r="S22" s="17"/>
      <c r="T22" s="14" t="s">
        <v>1844</v>
      </c>
      <c r="U22" s="14" t="s">
        <v>1845</v>
      </c>
      <c r="V22" s="14" t="s">
        <v>1846</v>
      </c>
      <c r="W22" s="14" t="s">
        <v>1789</v>
      </c>
      <c r="X22" s="15">
        <v>0</v>
      </c>
      <c r="Y22" s="16">
        <v>44656</v>
      </c>
      <c r="Z22" s="16">
        <v>44656</v>
      </c>
      <c r="AA22" s="14" t="s">
        <v>1790</v>
      </c>
      <c r="AB22" s="14" t="s">
        <v>1791</v>
      </c>
      <c r="AC22" s="14" t="s">
        <v>1792</v>
      </c>
      <c r="AD22" s="17"/>
      <c r="AE22" s="17"/>
      <c r="AF22" s="14" t="s">
        <v>1792</v>
      </c>
      <c r="AG22" s="14" t="s">
        <v>1847</v>
      </c>
      <c r="AH22" s="15">
        <v>0</v>
      </c>
      <c r="AI22" s="17"/>
      <c r="AJ22" s="15">
        <v>0</v>
      </c>
      <c r="AK22" s="15">
        <v>99423</v>
      </c>
      <c r="AL22" s="15">
        <v>0</v>
      </c>
      <c r="AM22" s="15">
        <v>99423</v>
      </c>
      <c r="AN22" s="14" t="s">
        <v>1792</v>
      </c>
      <c r="AO22" s="14" t="s">
        <v>1792</v>
      </c>
      <c r="AP22" s="14" t="s">
        <v>1794</v>
      </c>
      <c r="AQ22" s="14" t="s">
        <v>1848</v>
      </c>
      <c r="AR22" s="15">
        <v>0</v>
      </c>
      <c r="AS22" s="14" t="s">
        <v>1796</v>
      </c>
    </row>
    <row r="23" spans="1:45">
      <c r="A23" s="14">
        <v>41439</v>
      </c>
      <c r="B23" s="14" t="s">
        <v>136</v>
      </c>
      <c r="C23" s="15">
        <v>99423</v>
      </c>
      <c r="D23" s="14" t="s">
        <v>1837</v>
      </c>
      <c r="E23" s="14" t="s">
        <v>1782</v>
      </c>
      <c r="F23" s="14" t="s">
        <v>1783</v>
      </c>
      <c r="G23" s="14" t="s">
        <v>1784</v>
      </c>
      <c r="H23" s="14" t="s">
        <v>1785</v>
      </c>
      <c r="I23" s="14" t="s">
        <v>136</v>
      </c>
      <c r="J23" s="14" t="s">
        <v>136</v>
      </c>
      <c r="K23" s="15">
        <v>99423</v>
      </c>
      <c r="L23" s="15">
        <v>99423</v>
      </c>
      <c r="M23" s="14" t="s">
        <v>1524</v>
      </c>
      <c r="N23" s="15">
        <v>0</v>
      </c>
      <c r="O23" s="15">
        <v>0</v>
      </c>
      <c r="P23" s="16">
        <v>44226</v>
      </c>
      <c r="Q23" s="16">
        <v>44224</v>
      </c>
      <c r="R23" s="16">
        <v>44225</v>
      </c>
      <c r="S23" s="17"/>
      <c r="T23" s="14" t="s">
        <v>1849</v>
      </c>
      <c r="U23" s="14" t="s">
        <v>1850</v>
      </c>
      <c r="V23" s="14" t="s">
        <v>1851</v>
      </c>
      <c r="W23" s="14" t="s">
        <v>1789</v>
      </c>
      <c r="X23" s="15">
        <v>0</v>
      </c>
      <c r="Y23" s="16">
        <v>44656</v>
      </c>
      <c r="Z23" s="16">
        <v>44656</v>
      </c>
      <c r="AA23" s="14" t="s">
        <v>1790</v>
      </c>
      <c r="AB23" s="14" t="s">
        <v>1791</v>
      </c>
      <c r="AC23" s="14" t="s">
        <v>1792</v>
      </c>
      <c r="AD23" s="17"/>
      <c r="AE23" s="17"/>
      <c r="AF23" s="14" t="s">
        <v>1792</v>
      </c>
      <c r="AG23" s="14" t="s">
        <v>1852</v>
      </c>
      <c r="AH23" s="15">
        <v>0</v>
      </c>
      <c r="AI23" s="17"/>
      <c r="AJ23" s="15">
        <v>0</v>
      </c>
      <c r="AK23" s="15">
        <v>99423</v>
      </c>
      <c r="AL23" s="15">
        <v>0</v>
      </c>
      <c r="AM23" s="15">
        <v>99423</v>
      </c>
      <c r="AN23" s="14" t="s">
        <v>1792</v>
      </c>
      <c r="AO23" s="14" t="s">
        <v>1792</v>
      </c>
      <c r="AP23" s="14" t="s">
        <v>1794</v>
      </c>
      <c r="AQ23" s="14" t="s">
        <v>1853</v>
      </c>
      <c r="AR23" s="15">
        <v>0</v>
      </c>
      <c r="AS23" s="14" t="s">
        <v>1796</v>
      </c>
    </row>
    <row r="24" spans="1:45">
      <c r="A24" s="14">
        <v>73039</v>
      </c>
      <c r="B24" s="14" t="s">
        <v>149</v>
      </c>
      <c r="C24" s="15">
        <v>99423</v>
      </c>
      <c r="D24" s="14" t="s">
        <v>1813</v>
      </c>
      <c r="E24" s="14" t="s">
        <v>1782</v>
      </c>
      <c r="F24" s="14" t="s">
        <v>1783</v>
      </c>
      <c r="G24" s="14" t="s">
        <v>1784</v>
      </c>
      <c r="H24" s="14" t="s">
        <v>1785</v>
      </c>
      <c r="I24" s="14" t="s">
        <v>149</v>
      </c>
      <c r="J24" s="14" t="s">
        <v>149</v>
      </c>
      <c r="K24" s="15">
        <v>99423</v>
      </c>
      <c r="L24" s="15">
        <v>99423</v>
      </c>
      <c r="M24" s="14" t="s">
        <v>1524</v>
      </c>
      <c r="N24" s="15">
        <v>0</v>
      </c>
      <c r="O24" s="15">
        <v>0</v>
      </c>
      <c r="P24" s="16">
        <v>44326</v>
      </c>
      <c r="Q24" s="16">
        <v>44326</v>
      </c>
      <c r="R24" s="16">
        <v>44326</v>
      </c>
      <c r="S24" s="17"/>
      <c r="T24" s="14" t="s">
        <v>1854</v>
      </c>
      <c r="U24" s="14" t="s">
        <v>1855</v>
      </c>
      <c r="V24" s="14" t="s">
        <v>1856</v>
      </c>
      <c r="W24" s="14" t="s">
        <v>1789</v>
      </c>
      <c r="X24" s="15">
        <v>0</v>
      </c>
      <c r="Y24" s="16">
        <v>44652</v>
      </c>
      <c r="Z24" s="16">
        <v>44652</v>
      </c>
      <c r="AA24" s="14" t="s">
        <v>1790</v>
      </c>
      <c r="AB24" s="14" t="s">
        <v>1791</v>
      </c>
      <c r="AC24" s="14" t="s">
        <v>1792</v>
      </c>
      <c r="AD24" s="17"/>
      <c r="AE24" s="17"/>
      <c r="AF24" s="14" t="s">
        <v>1792</v>
      </c>
      <c r="AG24" s="14" t="s">
        <v>1857</v>
      </c>
      <c r="AH24" s="15">
        <v>0</v>
      </c>
      <c r="AI24" s="17"/>
      <c r="AJ24" s="15">
        <v>0</v>
      </c>
      <c r="AK24" s="15">
        <v>99423</v>
      </c>
      <c r="AL24" s="15">
        <v>0</v>
      </c>
      <c r="AM24" s="15">
        <v>99423</v>
      </c>
      <c r="AN24" s="14" t="s">
        <v>1792</v>
      </c>
      <c r="AO24" s="14" t="s">
        <v>1792</v>
      </c>
      <c r="AP24" s="14" t="s">
        <v>1794</v>
      </c>
      <c r="AQ24" s="14" t="s">
        <v>1858</v>
      </c>
      <c r="AR24" s="15">
        <v>0</v>
      </c>
      <c r="AS24" s="14" t="s">
        <v>1796</v>
      </c>
    </row>
    <row r="25" spans="1:45">
      <c r="A25" s="14">
        <v>74775</v>
      </c>
      <c r="B25" s="14" t="s">
        <v>155</v>
      </c>
      <c r="C25" s="15">
        <v>99423</v>
      </c>
      <c r="D25" s="14" t="s">
        <v>1813</v>
      </c>
      <c r="E25" s="14" t="s">
        <v>1782</v>
      </c>
      <c r="F25" s="14" t="s">
        <v>1783</v>
      </c>
      <c r="G25" s="14" t="s">
        <v>1784</v>
      </c>
      <c r="H25" s="14" t="s">
        <v>1785</v>
      </c>
      <c r="I25" s="14" t="s">
        <v>155</v>
      </c>
      <c r="J25" s="14" t="s">
        <v>155</v>
      </c>
      <c r="K25" s="15">
        <v>99423</v>
      </c>
      <c r="L25" s="15">
        <v>99423</v>
      </c>
      <c r="M25" s="14" t="s">
        <v>1524</v>
      </c>
      <c r="N25" s="15">
        <v>0</v>
      </c>
      <c r="O25" s="15">
        <v>0</v>
      </c>
      <c r="P25" s="16">
        <v>44331</v>
      </c>
      <c r="Q25" s="16">
        <v>44328</v>
      </c>
      <c r="R25" s="16">
        <v>44328</v>
      </c>
      <c r="S25" s="17"/>
      <c r="T25" s="14" t="s">
        <v>1859</v>
      </c>
      <c r="U25" s="14" t="s">
        <v>1860</v>
      </c>
      <c r="V25" s="14" t="s">
        <v>1851</v>
      </c>
      <c r="W25" s="14" t="s">
        <v>1789</v>
      </c>
      <c r="X25" s="15">
        <v>0</v>
      </c>
      <c r="Y25" s="16">
        <v>44652</v>
      </c>
      <c r="Z25" s="16">
        <v>44652</v>
      </c>
      <c r="AA25" s="14" t="s">
        <v>1790</v>
      </c>
      <c r="AB25" s="14" t="s">
        <v>1791</v>
      </c>
      <c r="AC25" s="14" t="s">
        <v>1792</v>
      </c>
      <c r="AD25" s="17"/>
      <c r="AE25" s="17"/>
      <c r="AF25" s="14" t="s">
        <v>1792</v>
      </c>
      <c r="AG25" s="14" t="s">
        <v>1857</v>
      </c>
      <c r="AH25" s="15">
        <v>0</v>
      </c>
      <c r="AI25" s="17"/>
      <c r="AJ25" s="15">
        <v>0</v>
      </c>
      <c r="AK25" s="15">
        <v>99423</v>
      </c>
      <c r="AL25" s="15">
        <v>0</v>
      </c>
      <c r="AM25" s="15">
        <v>99423</v>
      </c>
      <c r="AN25" s="14" t="s">
        <v>1792</v>
      </c>
      <c r="AO25" s="14" t="s">
        <v>1792</v>
      </c>
      <c r="AP25" s="14" t="s">
        <v>1794</v>
      </c>
      <c r="AQ25" s="14" t="s">
        <v>1861</v>
      </c>
      <c r="AR25" s="15">
        <v>0</v>
      </c>
      <c r="AS25" s="14" t="s">
        <v>1796</v>
      </c>
    </row>
    <row r="26" spans="1:45">
      <c r="A26" s="14">
        <v>75494</v>
      </c>
      <c r="B26" s="14" t="s">
        <v>157</v>
      </c>
      <c r="C26" s="15">
        <v>99423</v>
      </c>
      <c r="D26" s="14" t="s">
        <v>1813</v>
      </c>
      <c r="E26" s="14" t="s">
        <v>1782</v>
      </c>
      <c r="F26" s="14" t="s">
        <v>1783</v>
      </c>
      <c r="G26" s="14" t="s">
        <v>1784</v>
      </c>
      <c r="H26" s="14" t="s">
        <v>1785</v>
      </c>
      <c r="I26" s="14" t="s">
        <v>157</v>
      </c>
      <c r="J26" s="14" t="s">
        <v>157</v>
      </c>
      <c r="K26" s="15">
        <v>99423</v>
      </c>
      <c r="L26" s="15">
        <v>99423</v>
      </c>
      <c r="M26" s="14" t="s">
        <v>1524</v>
      </c>
      <c r="N26" s="15">
        <v>0</v>
      </c>
      <c r="O26" s="15">
        <v>0</v>
      </c>
      <c r="P26" s="16">
        <v>44335</v>
      </c>
      <c r="Q26" s="16">
        <v>44333</v>
      </c>
      <c r="R26" s="16">
        <v>44333</v>
      </c>
      <c r="S26" s="17"/>
      <c r="T26" s="14" t="s">
        <v>1862</v>
      </c>
      <c r="U26" s="14" t="s">
        <v>1863</v>
      </c>
      <c r="V26" s="14" t="s">
        <v>1864</v>
      </c>
      <c r="W26" s="14" t="s">
        <v>1789</v>
      </c>
      <c r="X26" s="15">
        <v>0</v>
      </c>
      <c r="Y26" s="16">
        <v>44652</v>
      </c>
      <c r="Z26" s="16">
        <v>44652</v>
      </c>
      <c r="AA26" s="14" t="s">
        <v>1790</v>
      </c>
      <c r="AB26" s="14" t="s">
        <v>1791</v>
      </c>
      <c r="AC26" s="14" t="s">
        <v>1792</v>
      </c>
      <c r="AD26" s="17"/>
      <c r="AE26" s="17"/>
      <c r="AF26" s="14" t="s">
        <v>1792</v>
      </c>
      <c r="AG26" s="14" t="s">
        <v>1857</v>
      </c>
      <c r="AH26" s="15">
        <v>0</v>
      </c>
      <c r="AI26" s="17"/>
      <c r="AJ26" s="15">
        <v>0</v>
      </c>
      <c r="AK26" s="15">
        <v>99423</v>
      </c>
      <c r="AL26" s="15">
        <v>0</v>
      </c>
      <c r="AM26" s="15">
        <v>99423</v>
      </c>
      <c r="AN26" s="14" t="s">
        <v>1792</v>
      </c>
      <c r="AO26" s="14" t="s">
        <v>1792</v>
      </c>
      <c r="AP26" s="14" t="s">
        <v>1794</v>
      </c>
      <c r="AQ26" s="14" t="s">
        <v>1865</v>
      </c>
      <c r="AR26" s="15">
        <v>0</v>
      </c>
      <c r="AS26" s="14" t="s">
        <v>1796</v>
      </c>
    </row>
    <row r="27" spans="1:45">
      <c r="A27" s="14">
        <v>75891</v>
      </c>
      <c r="B27" s="14" t="s">
        <v>159</v>
      </c>
      <c r="C27" s="15">
        <v>99423</v>
      </c>
      <c r="D27" s="14" t="s">
        <v>1813</v>
      </c>
      <c r="E27" s="14" t="s">
        <v>1782</v>
      </c>
      <c r="F27" s="14" t="s">
        <v>1783</v>
      </c>
      <c r="G27" s="14" t="s">
        <v>1784</v>
      </c>
      <c r="H27" s="14" t="s">
        <v>1785</v>
      </c>
      <c r="I27" s="14" t="s">
        <v>159</v>
      </c>
      <c r="J27" s="14" t="s">
        <v>159</v>
      </c>
      <c r="K27" s="15">
        <v>99423</v>
      </c>
      <c r="L27" s="15">
        <v>99423</v>
      </c>
      <c r="M27" s="14" t="s">
        <v>1524</v>
      </c>
      <c r="N27" s="15">
        <v>0</v>
      </c>
      <c r="O27" s="15">
        <v>0</v>
      </c>
      <c r="P27" s="16">
        <v>44336</v>
      </c>
      <c r="Q27" s="16">
        <v>44335</v>
      </c>
      <c r="R27" s="16">
        <v>44335</v>
      </c>
      <c r="S27" s="17"/>
      <c r="T27" s="14" t="s">
        <v>1866</v>
      </c>
      <c r="U27" s="14" t="s">
        <v>1867</v>
      </c>
      <c r="V27" s="14" t="s">
        <v>1827</v>
      </c>
      <c r="W27" s="14" t="s">
        <v>1789</v>
      </c>
      <c r="X27" s="15">
        <v>0</v>
      </c>
      <c r="Y27" s="16">
        <v>44652</v>
      </c>
      <c r="Z27" s="16">
        <v>44652</v>
      </c>
      <c r="AA27" s="14" t="s">
        <v>1790</v>
      </c>
      <c r="AB27" s="14" t="s">
        <v>1791</v>
      </c>
      <c r="AC27" s="14" t="s">
        <v>1792</v>
      </c>
      <c r="AD27" s="17"/>
      <c r="AE27" s="17"/>
      <c r="AF27" s="14" t="s">
        <v>1792</v>
      </c>
      <c r="AG27" s="14" t="s">
        <v>1857</v>
      </c>
      <c r="AH27" s="15">
        <v>0</v>
      </c>
      <c r="AI27" s="17"/>
      <c r="AJ27" s="15">
        <v>0</v>
      </c>
      <c r="AK27" s="15">
        <v>99423</v>
      </c>
      <c r="AL27" s="15">
        <v>0</v>
      </c>
      <c r="AM27" s="15">
        <v>99423</v>
      </c>
      <c r="AN27" s="14" t="s">
        <v>1792</v>
      </c>
      <c r="AO27" s="14" t="s">
        <v>1792</v>
      </c>
      <c r="AP27" s="14" t="s">
        <v>1794</v>
      </c>
      <c r="AQ27" s="14" t="s">
        <v>1868</v>
      </c>
      <c r="AR27" s="15">
        <v>0</v>
      </c>
      <c r="AS27" s="14" t="s">
        <v>1796</v>
      </c>
    </row>
    <row r="28" spans="1:45">
      <c r="A28" s="14">
        <v>76805</v>
      </c>
      <c r="B28" s="14" t="s">
        <v>161</v>
      </c>
      <c r="C28" s="15">
        <v>99423</v>
      </c>
      <c r="D28" s="14" t="s">
        <v>1813</v>
      </c>
      <c r="E28" s="14" t="s">
        <v>1782</v>
      </c>
      <c r="F28" s="14" t="s">
        <v>1783</v>
      </c>
      <c r="G28" s="14" t="s">
        <v>1784</v>
      </c>
      <c r="H28" s="14" t="s">
        <v>1785</v>
      </c>
      <c r="I28" s="14" t="s">
        <v>161</v>
      </c>
      <c r="J28" s="14" t="s">
        <v>161</v>
      </c>
      <c r="K28" s="15">
        <v>99423</v>
      </c>
      <c r="L28" s="15">
        <v>99423</v>
      </c>
      <c r="M28" s="14" t="s">
        <v>1524</v>
      </c>
      <c r="N28" s="15">
        <v>0</v>
      </c>
      <c r="O28" s="15">
        <v>0</v>
      </c>
      <c r="P28" s="16">
        <v>44340</v>
      </c>
      <c r="Q28" s="16">
        <v>44329</v>
      </c>
      <c r="R28" s="16">
        <v>44329</v>
      </c>
      <c r="S28" s="17"/>
      <c r="T28" s="14" t="s">
        <v>1869</v>
      </c>
      <c r="U28" s="14" t="s">
        <v>1870</v>
      </c>
      <c r="V28" s="14" t="s">
        <v>1871</v>
      </c>
      <c r="W28" s="14" t="s">
        <v>1789</v>
      </c>
      <c r="X28" s="15">
        <v>0</v>
      </c>
      <c r="Y28" s="16">
        <v>44652</v>
      </c>
      <c r="Z28" s="16">
        <v>44652</v>
      </c>
      <c r="AA28" s="14" t="s">
        <v>1790</v>
      </c>
      <c r="AB28" s="14" t="s">
        <v>1791</v>
      </c>
      <c r="AC28" s="14" t="s">
        <v>1792</v>
      </c>
      <c r="AD28" s="17"/>
      <c r="AE28" s="17"/>
      <c r="AF28" s="14" t="s">
        <v>1792</v>
      </c>
      <c r="AG28" s="14" t="s">
        <v>1857</v>
      </c>
      <c r="AH28" s="15">
        <v>0</v>
      </c>
      <c r="AI28" s="17"/>
      <c r="AJ28" s="15">
        <v>0</v>
      </c>
      <c r="AK28" s="15">
        <v>99423</v>
      </c>
      <c r="AL28" s="15">
        <v>0</v>
      </c>
      <c r="AM28" s="15">
        <v>99423</v>
      </c>
      <c r="AN28" s="14" t="s">
        <v>1792</v>
      </c>
      <c r="AO28" s="14" t="s">
        <v>1792</v>
      </c>
      <c r="AP28" s="14" t="s">
        <v>1794</v>
      </c>
      <c r="AQ28" s="14" t="s">
        <v>1872</v>
      </c>
      <c r="AR28" s="15">
        <v>0</v>
      </c>
      <c r="AS28" s="14" t="s">
        <v>1796</v>
      </c>
    </row>
    <row r="29" spans="1:45">
      <c r="A29" s="14">
        <v>82766</v>
      </c>
      <c r="B29" s="14" t="s">
        <v>256</v>
      </c>
      <c r="C29" s="15">
        <v>99423</v>
      </c>
      <c r="D29" s="14" t="s">
        <v>1837</v>
      </c>
      <c r="E29" s="14" t="s">
        <v>1782</v>
      </c>
      <c r="F29" s="14" t="s">
        <v>1783</v>
      </c>
      <c r="G29" s="14" t="s">
        <v>1784</v>
      </c>
      <c r="H29" s="14" t="s">
        <v>1785</v>
      </c>
      <c r="I29" s="14" t="s">
        <v>256</v>
      </c>
      <c r="J29" s="14" t="s">
        <v>256</v>
      </c>
      <c r="K29" s="15">
        <v>99423</v>
      </c>
      <c r="L29" s="15">
        <v>99423</v>
      </c>
      <c r="M29" s="14" t="s">
        <v>1524</v>
      </c>
      <c r="N29" s="15">
        <v>0</v>
      </c>
      <c r="O29" s="15">
        <v>0</v>
      </c>
      <c r="P29" s="16">
        <v>44361</v>
      </c>
      <c r="Q29" s="16">
        <v>44354</v>
      </c>
      <c r="R29" s="16">
        <v>44356</v>
      </c>
      <c r="S29" s="17"/>
      <c r="T29" s="14" t="s">
        <v>1873</v>
      </c>
      <c r="U29" s="14" t="s">
        <v>1874</v>
      </c>
      <c r="V29" s="14" t="s">
        <v>1875</v>
      </c>
      <c r="W29" s="14" t="s">
        <v>1789</v>
      </c>
      <c r="X29" s="15">
        <v>0</v>
      </c>
      <c r="Y29" s="16">
        <v>44656</v>
      </c>
      <c r="Z29" s="16">
        <v>44656</v>
      </c>
      <c r="AA29" s="14" t="s">
        <v>1790</v>
      </c>
      <c r="AB29" s="14" t="s">
        <v>1791</v>
      </c>
      <c r="AC29" s="14" t="s">
        <v>1792</v>
      </c>
      <c r="AD29" s="17"/>
      <c r="AE29" s="17"/>
      <c r="AF29" s="14" t="s">
        <v>1792</v>
      </c>
      <c r="AG29" s="14" t="s">
        <v>1876</v>
      </c>
      <c r="AH29" s="15">
        <v>0</v>
      </c>
      <c r="AI29" s="17"/>
      <c r="AJ29" s="15">
        <v>0</v>
      </c>
      <c r="AK29" s="15">
        <v>99423</v>
      </c>
      <c r="AL29" s="15">
        <v>0</v>
      </c>
      <c r="AM29" s="15">
        <v>99423</v>
      </c>
      <c r="AN29" s="14" t="s">
        <v>1792</v>
      </c>
      <c r="AO29" s="14" t="s">
        <v>1792</v>
      </c>
      <c r="AP29" s="14" t="s">
        <v>1794</v>
      </c>
      <c r="AQ29" s="14" t="s">
        <v>1877</v>
      </c>
      <c r="AR29" s="15">
        <v>0</v>
      </c>
      <c r="AS29" s="14" t="s">
        <v>1796</v>
      </c>
    </row>
    <row r="30" spans="1:45">
      <c r="A30" s="14">
        <v>94357</v>
      </c>
      <c r="B30" s="14" t="s">
        <v>198</v>
      </c>
      <c r="C30" s="15">
        <v>99423</v>
      </c>
      <c r="D30" s="14" t="s">
        <v>1813</v>
      </c>
      <c r="E30" s="14" t="s">
        <v>1782</v>
      </c>
      <c r="F30" s="14" t="s">
        <v>1783</v>
      </c>
      <c r="G30" s="14" t="s">
        <v>1784</v>
      </c>
      <c r="H30" s="14" t="s">
        <v>1785</v>
      </c>
      <c r="I30" s="14" t="s">
        <v>198</v>
      </c>
      <c r="J30" s="14" t="s">
        <v>198</v>
      </c>
      <c r="K30" s="15">
        <v>99423</v>
      </c>
      <c r="L30" s="15">
        <v>99423</v>
      </c>
      <c r="M30" s="14" t="s">
        <v>1524</v>
      </c>
      <c r="N30" s="15">
        <v>0</v>
      </c>
      <c r="O30" s="15">
        <v>0</v>
      </c>
      <c r="P30" s="16">
        <v>44402</v>
      </c>
      <c r="Q30" s="16">
        <v>44400</v>
      </c>
      <c r="R30" s="16">
        <v>44400</v>
      </c>
      <c r="S30" s="17"/>
      <c r="T30" s="14" t="s">
        <v>1878</v>
      </c>
      <c r="U30" s="14" t="s">
        <v>1879</v>
      </c>
      <c r="V30" s="14" t="s">
        <v>1880</v>
      </c>
      <c r="W30" s="14" t="s">
        <v>1789</v>
      </c>
      <c r="X30" s="15">
        <v>0</v>
      </c>
      <c r="Y30" s="16">
        <v>44652</v>
      </c>
      <c r="Z30" s="16">
        <v>44652</v>
      </c>
      <c r="AA30" s="14" t="s">
        <v>1790</v>
      </c>
      <c r="AB30" s="14" t="s">
        <v>1791</v>
      </c>
      <c r="AC30" s="14" t="s">
        <v>1792</v>
      </c>
      <c r="AD30" s="17"/>
      <c r="AE30" s="17"/>
      <c r="AF30" s="14" t="s">
        <v>1792</v>
      </c>
      <c r="AG30" s="14" t="s">
        <v>1881</v>
      </c>
      <c r="AH30" s="15">
        <v>0</v>
      </c>
      <c r="AI30" s="17"/>
      <c r="AJ30" s="15">
        <v>0</v>
      </c>
      <c r="AK30" s="15">
        <v>99423</v>
      </c>
      <c r="AL30" s="15">
        <v>0</v>
      </c>
      <c r="AM30" s="15">
        <v>99423</v>
      </c>
      <c r="AN30" s="14" t="s">
        <v>1792</v>
      </c>
      <c r="AO30" s="14" t="s">
        <v>1792</v>
      </c>
      <c r="AP30" s="14" t="s">
        <v>1794</v>
      </c>
      <c r="AQ30" s="14" t="s">
        <v>1882</v>
      </c>
      <c r="AR30" s="15">
        <v>0</v>
      </c>
      <c r="AS30" s="14" t="s">
        <v>1796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Laura Reyes Bernal</cp:lastModifiedBy>
  <cp:revision/>
  <dcterms:created xsi:type="dcterms:W3CDTF">2022-03-11T17:02:47Z</dcterms:created>
  <dcterms:modified xsi:type="dcterms:W3CDTF">2022-05-21T03:28:18Z</dcterms:modified>
  <cp:category/>
  <cp:contentStatus/>
</cp:coreProperties>
</file>