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jimenez\Desktop\CRUCES\ESE HOSPITAL TENJO\"/>
    </mc:Choice>
  </mc:AlternateContent>
  <xr:revisionPtr revIDLastSave="0" documentId="13_ncr:1_{18344151-C790-4CAF-9536-E8B500317772}" xr6:coauthVersionLast="47" xr6:coauthVersionMax="47" xr10:uidLastSave="{00000000-0000-0000-0000-000000000000}"/>
  <bookViews>
    <workbookView xWindow="-120" yWindow="-120" windowWidth="20730" windowHeight="11160" activeTab="1" xr2:uid="{ABE927C4-ABE1-4921-957C-EF66F8AE33FE}"/>
  </bookViews>
  <sheets>
    <sheet name="NIT 800249241" sheetId="1" r:id="rId1"/>
    <sheet name="RESUMEN" sheetId="4" r:id="rId2"/>
    <sheet name="GLOSAS" sheetId="2" r:id="rId3"/>
    <sheet name="CARTER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4" i="4"/>
  <c r="E10" i="4"/>
  <c r="E18" i="4" s="1"/>
  <c r="E24" i="4" s="1"/>
  <c r="E8" i="4"/>
  <c r="J18" i="1"/>
  <c r="U18" i="1"/>
  <c r="U17" i="1"/>
  <c r="O18" i="1"/>
  <c r="M18" i="1"/>
  <c r="I18" i="1"/>
  <c r="U16" i="1"/>
  <c r="U15" i="1"/>
  <c r="U14" i="1"/>
  <c r="U13" i="1"/>
  <c r="U12" i="1"/>
  <c r="U11" i="1"/>
  <c r="U10" i="1"/>
  <c r="U9" i="1"/>
  <c r="U8" i="1"/>
  <c r="U7" i="1"/>
  <c r="U6" i="1"/>
  <c r="J8" i="1"/>
  <c r="J9" i="1"/>
  <c r="J10" i="1"/>
  <c r="J11" i="1"/>
  <c r="J12" i="1"/>
  <c r="J13" i="1"/>
  <c r="J14" i="1"/>
  <c r="J15" i="1"/>
  <c r="J6" i="1"/>
</calcChain>
</file>

<file path=xl/sharedStrings.xml><?xml version="1.0" encoding="utf-8"?>
<sst xmlns="http://schemas.openxmlformats.org/spreadsheetml/2006/main" count="405" uniqueCount="202">
  <si>
    <t>TOTAL</t>
  </si>
  <si>
    <t>RD</t>
  </si>
  <si>
    <t>COOSALUD EPS</t>
  </si>
  <si>
    <t>164285</t>
  </si>
  <si>
    <t xml:space="preserve"> Más de 360 Días</t>
  </si>
  <si>
    <t>Fec-Venc</t>
  </si>
  <si>
    <t>Fec-Radic</t>
  </si>
  <si>
    <t>Fec-PreRad</t>
  </si>
  <si>
    <t>Fec-Emi</t>
  </si>
  <si>
    <t>Est</t>
  </si>
  <si>
    <t>Factura</t>
  </si>
  <si>
    <t>NIT</t>
  </si>
  <si>
    <t>CONVENIO</t>
  </si>
  <si>
    <t>2127406</t>
  </si>
  <si>
    <t>TEL:</t>
  </si>
  <si>
    <t>COOSALUD ESS EPS -S</t>
  </si>
  <si>
    <t>CLIENTE :</t>
  </si>
  <si>
    <t>CUENTAS POR COBRAR POR EDADES</t>
  </si>
  <si>
    <t>Cuenta</t>
  </si>
  <si>
    <t>Nº documento</t>
  </si>
  <si>
    <t>Cuenta de mayor</t>
  </si>
  <si>
    <t>Fecha de documento</t>
  </si>
  <si>
    <t>Referencia</t>
  </si>
  <si>
    <t>Importe en moneda local</t>
  </si>
  <si>
    <t>Asignación</t>
  </si>
  <si>
    <t>Clase de documento</t>
  </si>
  <si>
    <t>Doc.compensación</t>
  </si>
  <si>
    <t>Texto</t>
  </si>
  <si>
    <t>Centro de beneficio</t>
  </si>
  <si>
    <t>Demora tras vencimiento neto</t>
  </si>
  <si>
    <t>Base p. plazo pago</t>
  </si>
  <si>
    <t>2062</t>
  </si>
  <si>
    <t>1908049992</t>
  </si>
  <si>
    <t>2645200201</t>
  </si>
  <si>
    <t>FAC151613</t>
  </si>
  <si>
    <t>2091606439</t>
  </si>
  <si>
    <t>KR</t>
  </si>
  <si>
    <t>GLOSA INICIAL Gl-052243227132</t>
  </si>
  <si>
    <t>1908049951</t>
  </si>
  <si>
    <t>FAC134014</t>
  </si>
  <si>
    <t>2091617642</t>
  </si>
  <si>
    <t>GLOSA INICIAL Gl-052243227170</t>
  </si>
  <si>
    <t>1908649968</t>
  </si>
  <si>
    <t>169790</t>
  </si>
  <si>
    <t>6010856003</t>
  </si>
  <si>
    <t>GLOSA INICIAL GL-682173261101</t>
  </si>
  <si>
    <t>1908649978</t>
  </si>
  <si>
    <t>170847</t>
  </si>
  <si>
    <t>GLOSA INICIAL GL-682173261103</t>
  </si>
  <si>
    <t>1907981156</t>
  </si>
  <si>
    <t>2010959444</t>
  </si>
  <si>
    <t>GLOSA INICIAL Gl-769282128347</t>
  </si>
  <si>
    <t>7662215011</t>
  </si>
  <si>
    <t>1901882492</t>
  </si>
  <si>
    <t>FAC97495</t>
  </si>
  <si>
    <t>AN6954</t>
  </si>
  <si>
    <t>510709010</t>
  </si>
  <si>
    <t>1905406501</t>
  </si>
  <si>
    <t>2205100202</t>
  </si>
  <si>
    <t>0</t>
  </si>
  <si>
    <t>CAUS NOV/2010 FAC68111</t>
  </si>
  <si>
    <t>1907712570</t>
  </si>
  <si>
    <t>1021639711</t>
  </si>
  <si>
    <t>20001864124 LEDIS EDITH BAENA VIDES</t>
  </si>
  <si>
    <t>1905777930</t>
  </si>
  <si>
    <t>11201648123</t>
  </si>
  <si>
    <t>76364049194 FABIAN OBANDO MARTINEZ</t>
  </si>
  <si>
    <t>1905783370</t>
  </si>
  <si>
    <t>11201653784</t>
  </si>
  <si>
    <t>76001580029 PATRICIA CACERES VIDALES</t>
  </si>
  <si>
    <t>1905787628</t>
  </si>
  <si>
    <t>11210828232</t>
  </si>
  <si>
    <t>08001220440 BRIGITH YUNELA RODRIGUEZ WHITE</t>
  </si>
  <si>
    <t>1905787613</t>
  </si>
  <si>
    <t>11210834520</t>
  </si>
  <si>
    <t>1909583521</t>
  </si>
  <si>
    <t>12011508537</t>
  </si>
  <si>
    <t>47001357970 NICOLAS KALEM BARRERA DUSSAN</t>
  </si>
  <si>
    <t>1907846270</t>
  </si>
  <si>
    <t>2010948491</t>
  </si>
  <si>
    <t>76001581824 CARLOS  SANTACRUZ MANCILLA</t>
  </si>
  <si>
    <t>1907846267</t>
  </si>
  <si>
    <t>2010950636</t>
  </si>
  <si>
    <t>76001168482 WEIMAR  GALLEGO BALCAZAR</t>
  </si>
  <si>
    <t>1907981158</t>
  </si>
  <si>
    <t>76364595096 HANNA SOFIA VASQUEZ CORDOBA</t>
  </si>
  <si>
    <t>1907846263</t>
  </si>
  <si>
    <t>2011002361</t>
  </si>
  <si>
    <t>1908112179</t>
  </si>
  <si>
    <t>2021033300</t>
  </si>
  <si>
    <t>13001023918 RODOLFO  FUENTES MEZA</t>
  </si>
  <si>
    <t>1909658991</t>
  </si>
  <si>
    <t>2081114504</t>
  </si>
  <si>
    <t>68377084218 MILENA YASMIN MURILLO ORJUELA</t>
  </si>
  <si>
    <t>05002057157 JUAN PAULO MORALES SANTA</t>
  </si>
  <si>
    <t>1908049968</t>
  </si>
  <si>
    <t>2091608112</t>
  </si>
  <si>
    <t>05234003545 OSCAR DAVID SERNA GIRALDO</t>
  </si>
  <si>
    <t>68320128482 MILTON  SERRANO ACEVEDO</t>
  </si>
  <si>
    <t>68377363043 ROSALBA  PINZON GONZALEZ</t>
  </si>
  <si>
    <t>1908678566</t>
  </si>
  <si>
    <t>6011613112</t>
  </si>
  <si>
    <t>1908703742</t>
  </si>
  <si>
    <t>6201413273</t>
  </si>
  <si>
    <t>05250188420 JENIFER ALEJANDRA BARRAGAN PADILLA</t>
  </si>
  <si>
    <t>1908674716</t>
  </si>
  <si>
    <t>7051642583</t>
  </si>
  <si>
    <t>20001349886 YELMIS ELAINE GELVIS SILVA</t>
  </si>
  <si>
    <t>1909064261</t>
  </si>
  <si>
    <t>8091401575</t>
  </si>
  <si>
    <t>54498050593 DAHIANA HERRERA MORENO</t>
  </si>
  <si>
    <t>1909081629</t>
  </si>
  <si>
    <t>9051237931</t>
  </si>
  <si>
    <t>76364428881 JUAN VASQUEZ CORDOBA</t>
  </si>
  <si>
    <t>1905460801</t>
  </si>
  <si>
    <t>MA04700011938-l</t>
  </si>
  <si>
    <t>SERVICIO DE SALUD</t>
  </si>
  <si>
    <t>1905406225</t>
  </si>
  <si>
    <t>VA16161</t>
  </si>
  <si>
    <t>CAU JUN14 FAC112701</t>
  </si>
  <si>
    <t>1905406923</t>
  </si>
  <si>
    <t>VA16166</t>
  </si>
  <si>
    <t>CAU JUN14 114151</t>
  </si>
  <si>
    <t>1905406925</t>
  </si>
  <si>
    <t>CAU JUN14 114152</t>
  </si>
  <si>
    <t>76622071343 CRISTIAN DAVID GARCIA VASQUEZ</t>
  </si>
  <si>
    <t>1904406538</t>
  </si>
  <si>
    <t>2171050287</t>
  </si>
  <si>
    <t>SERVICIOS DE SALUD</t>
  </si>
  <si>
    <t>6832014021</t>
  </si>
  <si>
    <t>1904496012</t>
  </si>
  <si>
    <t>4131652069</t>
  </si>
  <si>
    <t>15755000566 GERMAN  VARGAS</t>
  </si>
  <si>
    <t>1575514011</t>
  </si>
  <si>
    <t>1900859252</t>
  </si>
  <si>
    <t>BY00000018</t>
  </si>
  <si>
    <t>FE 75182 JUNIO/2011</t>
  </si>
  <si>
    <t>1548009010</t>
  </si>
  <si>
    <t>1901795105</t>
  </si>
  <si>
    <t>BY00001410</t>
  </si>
  <si>
    <t>FE FAC-98531 MAYO/2013</t>
  </si>
  <si>
    <t>1551413011</t>
  </si>
  <si>
    <t>1905382907</t>
  </si>
  <si>
    <t>BY00002350</t>
  </si>
  <si>
    <t>FE FAC-114681 JULIO/2014</t>
  </si>
  <si>
    <t>1558014011</t>
  </si>
  <si>
    <t>1902584257</t>
  </si>
  <si>
    <t>MA0470008657-fm-FR</t>
  </si>
  <si>
    <t>CONT DE FAC. FAC-106047</t>
  </si>
  <si>
    <t>4766013011</t>
  </si>
  <si>
    <t>1901252510</t>
  </si>
  <si>
    <t>SA0001967</t>
  </si>
  <si>
    <t>FT-FAC83461 CO200900401</t>
  </si>
  <si>
    <t>6837710010</t>
  </si>
  <si>
    <t>1901252514</t>
  </si>
  <si>
    <t>FT-FAC78541 CO200900401</t>
  </si>
  <si>
    <t>1901260498</t>
  </si>
  <si>
    <t>FT-FAC84394 CO200900701</t>
  </si>
  <si>
    <t>6857210010</t>
  </si>
  <si>
    <t>1902656016</t>
  </si>
  <si>
    <t>SA0004943</t>
  </si>
  <si>
    <t>FT-FAC-106339 CO200900401</t>
  </si>
  <si>
    <t>1902591261</t>
  </si>
  <si>
    <t>SA0006409</t>
  </si>
  <si>
    <t>FT-FAC-111218 CO6827113011</t>
  </si>
  <si>
    <t>6827113011</t>
  </si>
  <si>
    <t>1904128163</t>
  </si>
  <si>
    <t>SA0008052</t>
  </si>
  <si>
    <t>6810114011</t>
  </si>
  <si>
    <t>POR PAGAR</t>
  </si>
  <si>
    <t>DEVUELTA IPS</t>
  </si>
  <si>
    <t>EN PROCESO DE AUDITORIA</t>
  </si>
  <si>
    <t>FACTURAS A VERIFICAR RADICACION</t>
  </si>
  <si>
    <t xml:space="preserve">Copagos </t>
  </si>
  <si>
    <t>GLOSA POR CONCILIAR</t>
  </si>
  <si>
    <t>CANCELADAS</t>
  </si>
  <si>
    <t xml:space="preserve">GLOSA ACEPTA IPS </t>
  </si>
  <si>
    <t>COD DEVOLUCION</t>
  </si>
  <si>
    <t>DOC COMPENSACION</t>
  </si>
  <si>
    <t>OBSERVACION</t>
  </si>
  <si>
    <t>DIFERENCIA CONTABLE</t>
  </si>
  <si>
    <t>SUCURSAL</t>
  </si>
  <si>
    <t>COOSALUD EPS SA</t>
  </si>
  <si>
    <t>DETALLE DE CARTERA IPS</t>
  </si>
  <si>
    <t>COOSALUD  NIT 800.249.241</t>
  </si>
  <si>
    <t>=</t>
  </si>
  <si>
    <t>Cartera presentada  IPS</t>
  </si>
  <si>
    <t>-</t>
  </si>
  <si>
    <t>Facturas sin evidencia de radicación</t>
  </si>
  <si>
    <t>Devoluciones</t>
  </si>
  <si>
    <t>Facturas Pagadas</t>
  </si>
  <si>
    <t>Glosas Aceptadas por la IPS</t>
  </si>
  <si>
    <t>Glosas por  Conciliar</t>
  </si>
  <si>
    <t>+</t>
  </si>
  <si>
    <t>Copagos</t>
  </si>
  <si>
    <t>Diferencias en factura de proveedor</t>
  </si>
  <si>
    <t>Saldo</t>
  </si>
  <si>
    <t>Facturas en proceso de auditoria Aplistaff_ Agosto_2021</t>
  </si>
  <si>
    <t>Saldo Final</t>
  </si>
  <si>
    <t xml:space="preserve">Anticipos por legalizar </t>
  </si>
  <si>
    <t>Estado de cartera   E.S.E. HOSPITAL SANTA ROSA DE TENJO  :860,037,592</t>
  </si>
  <si>
    <t>Saldo Disponible a Favor  de E.S.E. HOSPITAL SANTA ROSA DE TENJO corte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</si>
</sst>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-#,##0.00"/>
    <numFmt numFmtId="165" formatCode="dd&quot;/&quot;mmm&quot;/&quot;yyyy"/>
    <numFmt numFmtId="166" formatCode="_-* #,##0_-;\-* #,##0_-;_-* &quot;-&quot;??_-;_-@_-"/>
    <numFmt numFmtId="167" formatCode="_(* #,##0_);_(* \(#,##0\);_(* &quot;-&quot;_);_(@_)"/>
  </numFmts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sz val="8.0500000000000007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2"/>
      <color indexed="8"/>
      <name val="Times New Roman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.0500000000000007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2" fillId="0" borderId="1" xfId="0" applyFont="1" applyBorder="1"/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2" borderId="2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3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9" fillId="4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0" fontId="9" fillId="4" borderId="0" xfId="0" applyFont="1" applyFill="1"/>
    <xf numFmtId="3" fontId="9" fillId="4" borderId="0" xfId="0" applyNumberFormat="1" applyFont="1" applyFill="1"/>
    <xf numFmtId="3" fontId="11" fillId="0" borderId="0" xfId="0" applyNumberFormat="1" applyFont="1"/>
    <xf numFmtId="3" fontId="12" fillId="0" borderId="0" xfId="2" applyNumberFormat="1" applyAlignment="1">
      <alignment horizontal="right"/>
    </xf>
    <xf numFmtId="3" fontId="9" fillId="6" borderId="0" xfId="0" applyNumberFormat="1" applyFont="1" applyFill="1"/>
    <xf numFmtId="164" fontId="2" fillId="0" borderId="3" xfId="0" applyNumberFormat="1" applyFont="1" applyBorder="1"/>
    <xf numFmtId="0" fontId="4" fillId="0" borderId="2" xfId="0" applyFont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2" xfId="0" applyBorder="1"/>
    <xf numFmtId="166" fontId="13" fillId="0" borderId="2" xfId="1" applyNumberFormat="1" applyFont="1" applyBorder="1"/>
    <xf numFmtId="166" fontId="14" fillId="0" borderId="2" xfId="1" applyNumberFormat="1" applyFont="1" applyBorder="1" applyAlignment="1">
      <alignment horizontal="right" vertical="center"/>
    </xf>
    <xf numFmtId="166" fontId="13" fillId="0" borderId="0" xfId="1" applyNumberFormat="1" applyFont="1"/>
    <xf numFmtId="43" fontId="0" fillId="0" borderId="2" xfId="0" applyNumberFormat="1" applyBorder="1"/>
  </cellXfs>
  <cellStyles count="3">
    <cellStyle name="Millares" xfId="1" builtinId="3"/>
    <cellStyle name="Normal" xfId="0" builtinId="0"/>
    <cellStyle name="Normal 2 2" xfId="2" xr:uid="{27355C3A-5F80-4CC6-826C-A1672FD8F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6986-2CC2-4523-BA97-B6D28BAD2A75}">
  <dimension ref="A1:V19"/>
  <sheetViews>
    <sheetView workbookViewId="0">
      <selection activeCell="E19" sqref="E19"/>
    </sheetView>
  </sheetViews>
  <sheetFormatPr baseColWidth="10" defaultRowHeight="12.75" x14ac:dyDescent="0.2"/>
  <cols>
    <col min="9" max="9" width="14" customWidth="1"/>
    <col min="10" max="10" width="12.42578125" bestFit="1" customWidth="1"/>
    <col min="13" max="13" width="11.5703125" bestFit="1" customWidth="1"/>
    <col min="15" max="15" width="11.5703125" bestFit="1" customWidth="1"/>
    <col min="21" max="22" width="15.42578125" customWidth="1"/>
  </cols>
  <sheetData>
    <row r="1" spans="1:22" ht="15.75" x14ac:dyDescent="0.2">
      <c r="K1" s="12" t="s">
        <v>17</v>
      </c>
    </row>
    <row r="3" spans="1:22" x14ac:dyDescent="0.2">
      <c r="A3" s="11" t="s">
        <v>16</v>
      </c>
      <c r="C3" s="10">
        <v>800249241</v>
      </c>
      <c r="D3" s="10" t="s">
        <v>15</v>
      </c>
      <c r="I3" s="9" t="s">
        <v>14</v>
      </c>
      <c r="J3" s="8" t="s">
        <v>13</v>
      </c>
    </row>
    <row r="5" spans="1:22" ht="63.75" x14ac:dyDescent="0.2">
      <c r="A5" s="7" t="s">
        <v>12</v>
      </c>
      <c r="B5" s="7" t="s">
        <v>11</v>
      </c>
      <c r="C5" s="7" t="s">
        <v>10</v>
      </c>
      <c r="D5" s="7" t="s">
        <v>9</v>
      </c>
      <c r="E5" s="7" t="s">
        <v>8</v>
      </c>
      <c r="F5" s="7" t="s">
        <v>7</v>
      </c>
      <c r="G5" s="7" t="s">
        <v>6</v>
      </c>
      <c r="H5" s="7" t="s">
        <v>5</v>
      </c>
      <c r="I5" s="30" t="s">
        <v>4</v>
      </c>
      <c r="J5" s="31" t="s">
        <v>169</v>
      </c>
      <c r="K5" s="31" t="s">
        <v>170</v>
      </c>
      <c r="L5" s="32" t="s">
        <v>171</v>
      </c>
      <c r="M5" s="32" t="s">
        <v>172</v>
      </c>
      <c r="N5" s="32" t="s">
        <v>173</v>
      </c>
      <c r="O5" s="32" t="s">
        <v>174</v>
      </c>
      <c r="P5" s="32" t="s">
        <v>175</v>
      </c>
      <c r="Q5" s="32" t="s">
        <v>176</v>
      </c>
      <c r="R5" s="33" t="s">
        <v>177</v>
      </c>
      <c r="S5" s="33" t="s">
        <v>178</v>
      </c>
      <c r="T5" s="34" t="s">
        <v>179</v>
      </c>
      <c r="U5" s="35" t="s">
        <v>180</v>
      </c>
      <c r="V5" s="36" t="s">
        <v>181</v>
      </c>
    </row>
    <row r="6" spans="1:22" x14ac:dyDescent="0.2">
      <c r="A6" s="4" t="s">
        <v>2</v>
      </c>
      <c r="B6" s="6">
        <v>800249241</v>
      </c>
      <c r="C6" s="5">
        <v>106339</v>
      </c>
      <c r="D6" s="4" t="s">
        <v>1</v>
      </c>
      <c r="E6" s="3">
        <v>41547</v>
      </c>
      <c r="F6" s="3">
        <v>4292552276</v>
      </c>
      <c r="G6" s="2">
        <v>44280</v>
      </c>
      <c r="H6" s="2">
        <v>44280</v>
      </c>
      <c r="I6" s="37">
        <v>956679</v>
      </c>
      <c r="J6" s="39">
        <f>VLOOKUP(C6,CARTERA!$A$1:$F$41,6,0)</f>
        <v>1038600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42">
        <f>I6-SUM(J6:Q6)</f>
        <v>-81921</v>
      </c>
      <c r="V6" s="38"/>
    </row>
    <row r="7" spans="1:22" x14ac:dyDescent="0.2">
      <c r="A7" s="4" t="s">
        <v>2</v>
      </c>
      <c r="B7" s="6">
        <v>800249241</v>
      </c>
      <c r="C7" s="5">
        <v>150788</v>
      </c>
      <c r="D7" s="4" t="s">
        <v>1</v>
      </c>
      <c r="E7" s="3">
        <v>42465</v>
      </c>
      <c r="F7" s="3">
        <v>42515.39916666667</v>
      </c>
      <c r="G7" s="2">
        <v>42725.465196759258</v>
      </c>
      <c r="H7" s="2">
        <v>42725</v>
      </c>
      <c r="I7" s="37">
        <v>47350</v>
      </c>
      <c r="J7" s="39"/>
      <c r="K7" s="39"/>
      <c r="L7" s="39"/>
      <c r="M7" s="40">
        <v>47350</v>
      </c>
      <c r="N7" s="39"/>
      <c r="O7" s="39"/>
      <c r="P7" s="39"/>
      <c r="Q7" s="39"/>
      <c r="R7" s="39"/>
      <c r="S7" s="39"/>
      <c r="T7" s="39"/>
      <c r="U7" s="42">
        <f t="shared" ref="U7:U17" si="0">I7-SUM(J7:Q7)</f>
        <v>0</v>
      </c>
      <c r="V7" s="38"/>
    </row>
    <row r="8" spans="1:22" x14ac:dyDescent="0.2">
      <c r="A8" s="4" t="s">
        <v>2</v>
      </c>
      <c r="B8" s="6">
        <v>800249241</v>
      </c>
      <c r="C8" s="5">
        <v>151613</v>
      </c>
      <c r="D8" s="4" t="s">
        <v>1</v>
      </c>
      <c r="E8" s="3">
        <v>42482</v>
      </c>
      <c r="F8" s="3">
        <v>42515.400590277779</v>
      </c>
      <c r="G8" s="2">
        <v>42725.465451388889</v>
      </c>
      <c r="H8" s="2">
        <v>42725</v>
      </c>
      <c r="I8" s="37">
        <v>278500</v>
      </c>
      <c r="J8" s="39">
        <f>VLOOKUP(C8,CARTERA!$A$1:$F$41,6,0)</f>
        <v>179700</v>
      </c>
      <c r="K8" s="39"/>
      <c r="L8" s="39"/>
      <c r="M8" s="39"/>
      <c r="N8" s="39"/>
      <c r="O8" s="39">
        <v>98800</v>
      </c>
      <c r="P8" s="39"/>
      <c r="Q8" s="39"/>
      <c r="R8" s="39"/>
      <c r="S8" s="39"/>
      <c r="T8" s="39"/>
      <c r="U8" s="42">
        <f t="shared" si="0"/>
        <v>0</v>
      </c>
      <c r="V8" s="38"/>
    </row>
    <row r="9" spans="1:22" x14ac:dyDescent="0.2">
      <c r="A9" s="4" t="s">
        <v>2</v>
      </c>
      <c r="B9" s="6">
        <v>800249241</v>
      </c>
      <c r="C9" s="5">
        <v>155638</v>
      </c>
      <c r="D9" s="4" t="s">
        <v>1</v>
      </c>
      <c r="E9" s="3">
        <v>42568.79791666667</v>
      </c>
      <c r="F9" s="3">
        <v>42598.688078703701</v>
      </c>
      <c r="G9" s="2">
        <v>42725.482002314813</v>
      </c>
      <c r="H9" s="2">
        <v>42725</v>
      </c>
      <c r="I9" s="37">
        <v>160420</v>
      </c>
      <c r="J9" s="39">
        <f>VLOOKUP(C9,CARTERA!$A$1:$F$41,6,0)</f>
        <v>160420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42">
        <f t="shared" si="0"/>
        <v>0</v>
      </c>
      <c r="V9" s="38"/>
    </row>
    <row r="10" spans="1:22" x14ac:dyDescent="0.2">
      <c r="A10" s="4" t="s">
        <v>2</v>
      </c>
      <c r="B10" s="6">
        <v>800249241</v>
      </c>
      <c r="C10" s="5">
        <v>155811</v>
      </c>
      <c r="D10" s="4" t="s">
        <v>1</v>
      </c>
      <c r="E10" s="3">
        <v>42571.453472222223</v>
      </c>
      <c r="F10" s="3">
        <v>42598.686851851853</v>
      </c>
      <c r="G10" s="2">
        <v>42725.481805555559</v>
      </c>
      <c r="H10" s="2">
        <v>42725</v>
      </c>
      <c r="I10" s="37">
        <v>44600</v>
      </c>
      <c r="J10" s="39">
        <f>VLOOKUP(C10,CARTERA!$A$1:$F$41,6,0)</f>
        <v>44600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2">
        <f t="shared" si="0"/>
        <v>0</v>
      </c>
      <c r="V10" s="38"/>
    </row>
    <row r="11" spans="1:22" x14ac:dyDescent="0.2">
      <c r="A11" s="4" t="s">
        <v>2</v>
      </c>
      <c r="B11" s="6">
        <v>800249241</v>
      </c>
      <c r="C11" s="5">
        <v>156399</v>
      </c>
      <c r="D11" s="4" t="s">
        <v>1</v>
      </c>
      <c r="E11" s="3">
        <v>42580.769444444442</v>
      </c>
      <c r="F11" s="3">
        <v>42598.689247685186</v>
      </c>
      <c r="G11" s="2">
        <v>42725.482222222221</v>
      </c>
      <c r="H11" s="2">
        <v>42725</v>
      </c>
      <c r="I11" s="37">
        <v>44600</v>
      </c>
      <c r="J11" s="39">
        <f>VLOOKUP(C11,CARTERA!$A$1:$F$41,6,0)</f>
        <v>44600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2">
        <f t="shared" si="0"/>
        <v>0</v>
      </c>
      <c r="V11" s="38"/>
    </row>
    <row r="12" spans="1:22" x14ac:dyDescent="0.2">
      <c r="A12" s="4" t="s">
        <v>2</v>
      </c>
      <c r="B12" s="6">
        <v>800249241</v>
      </c>
      <c r="C12" s="5">
        <v>159884</v>
      </c>
      <c r="D12" s="4" t="s">
        <v>1</v>
      </c>
      <c r="E12" s="3">
        <v>42640.585416666669</v>
      </c>
      <c r="F12" s="3">
        <v>42662.669814814813</v>
      </c>
      <c r="G12" s="2">
        <v>42695.643125000002</v>
      </c>
      <c r="H12" s="2">
        <v>42695</v>
      </c>
      <c r="I12" s="37">
        <v>86360</v>
      </c>
      <c r="J12" s="39">
        <f>VLOOKUP(C12,CARTERA!$A$1:$F$41,6,0)</f>
        <v>86360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2">
        <f t="shared" si="0"/>
        <v>0</v>
      </c>
      <c r="V12" s="38"/>
    </row>
    <row r="13" spans="1:22" x14ac:dyDescent="0.2">
      <c r="A13" s="4" t="s">
        <v>2</v>
      </c>
      <c r="B13" s="6">
        <v>800249241</v>
      </c>
      <c r="C13" s="5">
        <v>162300</v>
      </c>
      <c r="D13" s="4" t="s">
        <v>1</v>
      </c>
      <c r="E13" s="3">
        <v>42677.413194444445</v>
      </c>
      <c r="F13" s="3">
        <v>42724.479560185187</v>
      </c>
      <c r="G13" s="2">
        <v>42725.399340277778</v>
      </c>
      <c r="H13" s="2">
        <v>42725</v>
      </c>
      <c r="I13" s="37">
        <v>83000</v>
      </c>
      <c r="J13" s="39">
        <f>VLOOKUP(C13,CARTERA!$A$1:$F$41,6,0)</f>
        <v>83000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2">
        <f t="shared" si="0"/>
        <v>0</v>
      </c>
      <c r="V13" s="38"/>
    </row>
    <row r="14" spans="1:22" x14ac:dyDescent="0.2">
      <c r="A14" s="4" t="s">
        <v>2</v>
      </c>
      <c r="B14" s="6">
        <v>800249241</v>
      </c>
      <c r="C14" s="5">
        <v>164006</v>
      </c>
      <c r="D14" s="4" t="s">
        <v>1</v>
      </c>
      <c r="E14" s="3">
        <v>42706.61041666667</v>
      </c>
      <c r="F14" s="3">
        <v>42753.453819444447</v>
      </c>
      <c r="G14" s="2">
        <v>42754.535729166666</v>
      </c>
      <c r="H14" s="2">
        <v>42754</v>
      </c>
      <c r="I14" s="37">
        <v>45300</v>
      </c>
      <c r="J14" s="39">
        <f>VLOOKUP(C14,CARTERA!$A$1:$F$41,6,0)</f>
        <v>45300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2">
        <f t="shared" si="0"/>
        <v>0</v>
      </c>
      <c r="V14" s="38"/>
    </row>
    <row r="15" spans="1:22" x14ac:dyDescent="0.2">
      <c r="A15" s="4" t="s">
        <v>2</v>
      </c>
      <c r="B15" s="6">
        <v>800249241</v>
      </c>
      <c r="C15" s="5">
        <v>164285</v>
      </c>
      <c r="D15" s="4" t="s">
        <v>1</v>
      </c>
      <c r="E15" s="3">
        <v>42711.425000000003</v>
      </c>
      <c r="F15" s="3">
        <v>42753.453819444447</v>
      </c>
      <c r="G15" s="2">
        <v>42754.535729166666</v>
      </c>
      <c r="H15" s="2">
        <v>42754</v>
      </c>
      <c r="I15" s="37">
        <v>166800</v>
      </c>
      <c r="J15" s="39">
        <f>VLOOKUP(C15,CARTERA!$A$1:$F$41,6,0)</f>
        <v>113700</v>
      </c>
      <c r="K15" s="39"/>
      <c r="L15" s="39"/>
      <c r="M15" s="39"/>
      <c r="N15" s="39"/>
      <c r="O15" s="39">
        <v>53100</v>
      </c>
      <c r="P15" s="39"/>
      <c r="Q15" s="39"/>
      <c r="R15" s="39"/>
      <c r="S15" s="39"/>
      <c r="T15" s="39"/>
      <c r="U15" s="42">
        <f t="shared" si="0"/>
        <v>0</v>
      </c>
      <c r="V15" s="38"/>
    </row>
    <row r="16" spans="1:22" x14ac:dyDescent="0.2">
      <c r="A16" s="4" t="s">
        <v>2</v>
      </c>
      <c r="B16" s="6">
        <v>800249241</v>
      </c>
      <c r="C16" s="5">
        <v>165817</v>
      </c>
      <c r="D16" s="4" t="s">
        <v>1</v>
      </c>
      <c r="E16" s="3">
        <v>42739.77847222222</v>
      </c>
      <c r="F16" s="3">
        <v>42781.64130787037</v>
      </c>
      <c r="G16" s="2">
        <v>42781.646990740737</v>
      </c>
      <c r="H16" s="2">
        <v>42781</v>
      </c>
      <c r="I16" s="37">
        <v>95800</v>
      </c>
      <c r="J16" s="39"/>
      <c r="K16" s="39"/>
      <c r="L16" s="39"/>
      <c r="M16" s="40">
        <v>95800</v>
      </c>
      <c r="N16" s="39"/>
      <c r="O16" s="39"/>
      <c r="P16" s="39"/>
      <c r="Q16" s="39"/>
      <c r="R16" s="39"/>
      <c r="S16" s="39"/>
      <c r="T16" s="39"/>
      <c r="U16" s="42">
        <f t="shared" si="0"/>
        <v>0</v>
      </c>
      <c r="V16" s="38"/>
    </row>
    <row r="17" spans="1:22" x14ac:dyDescent="0.2">
      <c r="A17" s="4" t="s">
        <v>2</v>
      </c>
      <c r="B17" s="6">
        <v>800249241</v>
      </c>
      <c r="C17" s="5">
        <v>167270</v>
      </c>
      <c r="D17" s="4" t="s">
        <v>1</v>
      </c>
      <c r="E17" s="3">
        <v>42764.952777777777</v>
      </c>
      <c r="F17" s="3">
        <v>42781.640694444446</v>
      </c>
      <c r="G17" s="2">
        <v>42781.646331018521</v>
      </c>
      <c r="H17" s="2">
        <v>42781</v>
      </c>
      <c r="I17" s="37">
        <v>212054</v>
      </c>
      <c r="J17" s="39">
        <v>224680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42">
        <f t="shared" si="0"/>
        <v>-12626</v>
      </c>
      <c r="V17" s="38"/>
    </row>
    <row r="18" spans="1:22" x14ac:dyDescent="0.2">
      <c r="H18" s="1" t="s">
        <v>0</v>
      </c>
      <c r="I18" s="29">
        <f>SUM(I6:I17)</f>
        <v>2221463</v>
      </c>
      <c r="J18" s="39">
        <f>SUM(J6:J17)</f>
        <v>2020960</v>
      </c>
      <c r="K18" s="39"/>
      <c r="L18" s="39"/>
      <c r="M18" s="39">
        <f>SUM(M6:M16)</f>
        <v>143150</v>
      </c>
      <c r="N18" s="39"/>
      <c r="O18" s="39">
        <f>SUM(O6:O16)</f>
        <v>151900</v>
      </c>
      <c r="P18" s="39"/>
      <c r="Q18" s="39"/>
      <c r="R18" s="39"/>
      <c r="S18" s="39"/>
      <c r="T18" s="39"/>
      <c r="U18" s="39">
        <f>SUM(U6:U17)</f>
        <v>-94547</v>
      </c>
      <c r="V18" s="38"/>
    </row>
    <row r="19" spans="1:22" x14ac:dyDescent="0.2"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</sheetData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9B62-84B4-41E0-A547-AAEEC0DD8E57}">
  <dimension ref="C3:E24"/>
  <sheetViews>
    <sheetView tabSelected="1" workbookViewId="0">
      <selection activeCell="H11" sqref="H11"/>
    </sheetView>
  </sheetViews>
  <sheetFormatPr baseColWidth="10" defaultRowHeight="12.75" x14ac:dyDescent="0.2"/>
  <cols>
    <col min="4" max="4" width="51" customWidth="1"/>
    <col min="5" max="5" width="37.7109375" customWidth="1"/>
  </cols>
  <sheetData>
    <row r="3" spans="3:5" ht="15.75" x14ac:dyDescent="0.25">
      <c r="C3" s="17"/>
      <c r="D3" s="18" t="s">
        <v>182</v>
      </c>
      <c r="E3" s="19"/>
    </row>
    <row r="4" spans="3:5" ht="57" customHeight="1" x14ac:dyDescent="0.25">
      <c r="C4" s="17"/>
      <c r="D4" s="20" t="s">
        <v>200</v>
      </c>
      <c r="E4" s="19"/>
    </row>
    <row r="5" spans="3:5" x14ac:dyDescent="0.2">
      <c r="C5" s="17"/>
      <c r="E5" s="19"/>
    </row>
    <row r="6" spans="3:5" ht="15" x14ac:dyDescent="0.2">
      <c r="C6" s="21"/>
      <c r="D6" s="22" t="s">
        <v>183</v>
      </c>
      <c r="E6" s="23" t="s">
        <v>184</v>
      </c>
    </row>
    <row r="7" spans="3:5" x14ac:dyDescent="0.2">
      <c r="C7" s="17"/>
      <c r="E7" s="19"/>
    </row>
    <row r="8" spans="3:5" ht="15" x14ac:dyDescent="0.25">
      <c r="C8" s="17" t="s">
        <v>185</v>
      </c>
      <c r="D8" s="24" t="s">
        <v>186</v>
      </c>
      <c r="E8" s="25">
        <f>'NIT 800249241'!I18</f>
        <v>2221463</v>
      </c>
    </row>
    <row r="9" spans="3:5" x14ac:dyDescent="0.2">
      <c r="C9" s="17"/>
      <c r="E9" s="19"/>
    </row>
    <row r="10" spans="3:5" x14ac:dyDescent="0.2">
      <c r="C10" s="17" t="s">
        <v>187</v>
      </c>
      <c r="D10" t="s">
        <v>188</v>
      </c>
      <c r="E10" s="19">
        <f>'NIT 800249241'!M18</f>
        <v>143150</v>
      </c>
    </row>
    <row r="11" spans="3:5" x14ac:dyDescent="0.2">
      <c r="C11" s="17" t="s">
        <v>187</v>
      </c>
      <c r="D11" t="s">
        <v>189</v>
      </c>
      <c r="E11" s="19">
        <v>0</v>
      </c>
    </row>
    <row r="12" spans="3:5" x14ac:dyDescent="0.2">
      <c r="C12" s="17" t="s">
        <v>187</v>
      </c>
      <c r="D12" t="s">
        <v>190</v>
      </c>
      <c r="E12" s="19">
        <v>0</v>
      </c>
    </row>
    <row r="13" spans="3:5" x14ac:dyDescent="0.2">
      <c r="C13" s="17" t="s">
        <v>187</v>
      </c>
      <c r="D13" t="s">
        <v>191</v>
      </c>
      <c r="E13" s="19">
        <v>0</v>
      </c>
    </row>
    <row r="14" spans="3:5" x14ac:dyDescent="0.2">
      <c r="C14" s="17" t="s">
        <v>187</v>
      </c>
      <c r="D14" t="s">
        <v>192</v>
      </c>
      <c r="E14" s="19">
        <f>'NIT 800249241'!O18</f>
        <v>151900</v>
      </c>
    </row>
    <row r="15" spans="3:5" x14ac:dyDescent="0.2">
      <c r="C15" s="17" t="s">
        <v>193</v>
      </c>
      <c r="D15" t="s">
        <v>194</v>
      </c>
      <c r="E15" s="19">
        <v>0</v>
      </c>
    </row>
    <row r="16" spans="3:5" x14ac:dyDescent="0.2">
      <c r="C16" s="17" t="s">
        <v>187</v>
      </c>
      <c r="D16" t="s">
        <v>195</v>
      </c>
      <c r="E16" s="19">
        <f>'NIT 800249241'!U18</f>
        <v>-94547</v>
      </c>
    </row>
    <row r="17" spans="3:5" x14ac:dyDescent="0.2">
      <c r="C17" s="17"/>
      <c r="E17" s="19"/>
    </row>
    <row r="18" spans="3:5" ht="15" x14ac:dyDescent="0.25">
      <c r="C18" s="17" t="s">
        <v>185</v>
      </c>
      <c r="D18" s="24" t="s">
        <v>196</v>
      </c>
      <c r="E18" s="25">
        <f>SUM(E10:E17)</f>
        <v>200503</v>
      </c>
    </row>
    <row r="19" spans="3:5" ht="15" x14ac:dyDescent="0.25">
      <c r="C19" s="17"/>
      <c r="D19" t="s">
        <v>197</v>
      </c>
      <c r="E19" s="26">
        <v>0</v>
      </c>
    </row>
    <row r="20" spans="3:5" ht="15" x14ac:dyDescent="0.25">
      <c r="C20" s="17" t="s">
        <v>185</v>
      </c>
      <c r="D20" s="24" t="s">
        <v>198</v>
      </c>
      <c r="E20" s="25"/>
    </row>
    <row r="21" spans="3:5" x14ac:dyDescent="0.2">
      <c r="C21" s="17"/>
      <c r="E21" s="19"/>
    </row>
    <row r="22" spans="3:5" x14ac:dyDescent="0.2">
      <c r="C22" s="17" t="s">
        <v>187</v>
      </c>
      <c r="D22" t="s">
        <v>199</v>
      </c>
      <c r="E22" s="27">
        <v>0</v>
      </c>
    </row>
    <row r="23" spans="3:5" x14ac:dyDescent="0.2">
      <c r="C23" s="17" t="s">
        <v>187</v>
      </c>
      <c r="E23" s="19"/>
    </row>
    <row r="24" spans="3:5" ht="15" x14ac:dyDescent="0.25">
      <c r="C24" s="17" t="s">
        <v>185</v>
      </c>
      <c r="D24" s="24" t="s">
        <v>201</v>
      </c>
      <c r="E24" s="28">
        <f>+E8-E18-E19</f>
        <v>2020960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E7B9-EFC6-4960-89E9-DE287E15EF81}">
  <dimension ref="A1:N7"/>
  <sheetViews>
    <sheetView workbookViewId="0">
      <selection activeCell="G13" sqref="G13"/>
    </sheetView>
  </sheetViews>
  <sheetFormatPr baseColWidth="10" defaultRowHeight="12.75" x14ac:dyDescent="0.2"/>
  <sheetData>
    <row r="1" spans="1:14" x14ac:dyDescent="0.2">
      <c r="A1" s="13" t="s">
        <v>18</v>
      </c>
      <c r="B1" s="13" t="s">
        <v>19</v>
      </c>
      <c r="C1" s="13" t="s">
        <v>20</v>
      </c>
      <c r="D1" s="13" t="s">
        <v>21</v>
      </c>
      <c r="E1" s="13" t="s">
        <v>22</v>
      </c>
      <c r="F1" s="13" t="s">
        <v>23</v>
      </c>
      <c r="G1" s="13" t="s">
        <v>24</v>
      </c>
      <c r="H1" s="13" t="s">
        <v>25</v>
      </c>
      <c r="I1" s="13" t="s">
        <v>26</v>
      </c>
      <c r="J1" s="13" t="s">
        <v>27</v>
      </c>
      <c r="K1" s="13" t="s">
        <v>28</v>
      </c>
      <c r="L1" s="13" t="s">
        <v>29</v>
      </c>
      <c r="M1" s="13" t="s">
        <v>30</v>
      </c>
      <c r="N1" s="14"/>
    </row>
    <row r="2" spans="1:14" x14ac:dyDescent="0.2">
      <c r="A2" s="14" t="s">
        <v>31</v>
      </c>
      <c r="B2" s="14" t="s">
        <v>32</v>
      </c>
      <c r="C2" s="14" t="s">
        <v>33</v>
      </c>
      <c r="D2" s="15">
        <v>42482</v>
      </c>
      <c r="E2" s="14" t="s">
        <v>34</v>
      </c>
      <c r="F2" s="16">
        <v>-98800</v>
      </c>
      <c r="G2" s="14" t="s">
        <v>35</v>
      </c>
      <c r="H2" s="14" t="s">
        <v>36</v>
      </c>
      <c r="I2" s="14"/>
      <c r="J2" s="14" t="s">
        <v>37</v>
      </c>
      <c r="K2" s="14"/>
      <c r="L2" s="16">
        <v>1864</v>
      </c>
      <c r="M2" s="15">
        <v>42786</v>
      </c>
      <c r="N2" s="14"/>
    </row>
    <row r="3" spans="1:14" x14ac:dyDescent="0.2">
      <c r="A3" s="14" t="s">
        <v>31</v>
      </c>
      <c r="B3" s="14" t="s">
        <v>38</v>
      </c>
      <c r="C3" s="14" t="s">
        <v>33</v>
      </c>
      <c r="D3" s="15">
        <v>42111</v>
      </c>
      <c r="E3" s="14" t="s">
        <v>39</v>
      </c>
      <c r="F3" s="16">
        <v>-99838</v>
      </c>
      <c r="G3" s="14" t="s">
        <v>40</v>
      </c>
      <c r="H3" s="14" t="s">
        <v>36</v>
      </c>
      <c r="I3" s="14"/>
      <c r="J3" s="14" t="s">
        <v>41</v>
      </c>
      <c r="K3" s="14"/>
      <c r="L3" s="16">
        <v>1864</v>
      </c>
      <c r="M3" s="15">
        <v>42786</v>
      </c>
      <c r="N3" s="14"/>
    </row>
    <row r="4" spans="1:14" x14ac:dyDescent="0.2">
      <c r="A4" s="14" t="s">
        <v>31</v>
      </c>
      <c r="B4" s="14" t="s">
        <v>42</v>
      </c>
      <c r="C4" s="14" t="s">
        <v>33</v>
      </c>
      <c r="D4" s="15">
        <v>42802</v>
      </c>
      <c r="E4" s="14" t="s">
        <v>43</v>
      </c>
      <c r="F4" s="16">
        <v>-2000</v>
      </c>
      <c r="G4" s="14" t="s">
        <v>44</v>
      </c>
      <c r="H4" s="14" t="s">
        <v>36</v>
      </c>
      <c r="I4" s="14"/>
      <c r="J4" s="14" t="s">
        <v>45</v>
      </c>
      <c r="K4" s="14"/>
      <c r="L4" s="16">
        <v>1758</v>
      </c>
      <c r="M4" s="15">
        <v>42892</v>
      </c>
      <c r="N4" s="14"/>
    </row>
    <row r="5" spans="1:14" x14ac:dyDescent="0.2">
      <c r="A5" s="14" t="s">
        <v>31</v>
      </c>
      <c r="B5" s="14" t="s">
        <v>46</v>
      </c>
      <c r="C5" s="14" t="s">
        <v>33</v>
      </c>
      <c r="D5" s="15">
        <v>42819</v>
      </c>
      <c r="E5" s="14" t="s">
        <v>47</v>
      </c>
      <c r="F5" s="16">
        <v>-2000</v>
      </c>
      <c r="G5" s="14" t="s">
        <v>44</v>
      </c>
      <c r="H5" s="14" t="s">
        <v>36</v>
      </c>
      <c r="I5" s="14"/>
      <c r="J5" s="14" t="s">
        <v>48</v>
      </c>
      <c r="K5" s="14"/>
      <c r="L5" s="16">
        <v>1757</v>
      </c>
      <c r="M5" s="15">
        <v>42893</v>
      </c>
      <c r="N5" s="14"/>
    </row>
    <row r="6" spans="1:14" x14ac:dyDescent="0.2">
      <c r="A6" s="14" t="s">
        <v>31</v>
      </c>
      <c r="B6" s="14" t="s">
        <v>49</v>
      </c>
      <c r="C6" s="14" t="s">
        <v>33</v>
      </c>
      <c r="D6" s="15">
        <v>42711</v>
      </c>
      <c r="E6" s="14" t="s">
        <v>3</v>
      </c>
      <c r="F6" s="16">
        <v>-53100</v>
      </c>
      <c r="G6" s="14" t="s">
        <v>50</v>
      </c>
      <c r="H6" s="14" t="s">
        <v>36</v>
      </c>
      <c r="I6" s="14"/>
      <c r="J6" s="14" t="s">
        <v>51</v>
      </c>
      <c r="K6" s="14" t="s">
        <v>52</v>
      </c>
      <c r="L6" s="16">
        <v>1878</v>
      </c>
      <c r="M6" s="15">
        <v>42772</v>
      </c>
      <c r="N6" s="14"/>
    </row>
    <row r="7" spans="1:14" x14ac:dyDescent="0.2">
      <c r="A7" s="14" t="s">
        <v>31</v>
      </c>
      <c r="B7" s="14" t="s">
        <v>53</v>
      </c>
      <c r="C7" s="14" t="s">
        <v>33</v>
      </c>
      <c r="D7" s="15">
        <v>41331</v>
      </c>
      <c r="E7" s="14" t="s">
        <v>54</v>
      </c>
      <c r="F7" s="16">
        <v>-35000</v>
      </c>
      <c r="G7" s="14" t="s">
        <v>55</v>
      </c>
      <c r="H7" s="14" t="s">
        <v>36</v>
      </c>
      <c r="I7" s="14"/>
      <c r="J7" s="14" t="s">
        <v>54</v>
      </c>
      <c r="K7" s="14" t="s">
        <v>56</v>
      </c>
      <c r="L7" s="16">
        <v>3253</v>
      </c>
      <c r="M7" s="15">
        <v>41397</v>
      </c>
      <c r="N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91E9-D986-41A5-9E35-C50605BFE82C}">
  <dimension ref="A1:M41"/>
  <sheetViews>
    <sheetView workbookViewId="0">
      <selection activeCell="F20" sqref="F20"/>
    </sheetView>
  </sheetViews>
  <sheetFormatPr baseColWidth="10" defaultRowHeight="12.75" x14ac:dyDescent="0.2"/>
  <sheetData>
    <row r="1" spans="1:13" x14ac:dyDescent="0.2">
      <c r="A1" s="13" t="s">
        <v>22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23</v>
      </c>
      <c r="G1" s="13" t="s">
        <v>24</v>
      </c>
      <c r="H1" s="13" t="s">
        <v>25</v>
      </c>
      <c r="I1" s="13" t="s">
        <v>26</v>
      </c>
      <c r="J1" s="13" t="s">
        <v>27</v>
      </c>
      <c r="K1" s="13" t="s">
        <v>28</v>
      </c>
      <c r="L1" s="13" t="s">
        <v>29</v>
      </c>
      <c r="M1" s="13" t="s">
        <v>30</v>
      </c>
    </row>
    <row r="2" spans="1:13" x14ac:dyDescent="0.2">
      <c r="A2" s="14">
        <v>68111</v>
      </c>
      <c r="B2" s="14" t="s">
        <v>31</v>
      </c>
      <c r="C2" s="14" t="s">
        <v>57</v>
      </c>
      <c r="D2" s="14" t="s">
        <v>58</v>
      </c>
      <c r="E2" s="15">
        <v>40457</v>
      </c>
      <c r="F2" s="16">
        <v>111300</v>
      </c>
      <c r="G2" s="14" t="s">
        <v>59</v>
      </c>
      <c r="H2" s="14" t="s">
        <v>36</v>
      </c>
      <c r="I2" s="14"/>
      <c r="J2" s="14" t="s">
        <v>60</v>
      </c>
      <c r="K2" s="14"/>
      <c r="L2" s="16">
        <v>4135</v>
      </c>
      <c r="M2" s="15">
        <v>40485</v>
      </c>
    </row>
    <row r="3" spans="1:13" x14ac:dyDescent="0.2">
      <c r="A3" s="14">
        <v>155811</v>
      </c>
      <c r="B3" s="14" t="s">
        <v>31</v>
      </c>
      <c r="C3" s="14" t="s">
        <v>61</v>
      </c>
      <c r="D3" s="14" t="s">
        <v>58</v>
      </c>
      <c r="E3" s="15">
        <v>42571</v>
      </c>
      <c r="F3" s="16">
        <v>44600</v>
      </c>
      <c r="G3" s="14" t="s">
        <v>62</v>
      </c>
      <c r="H3" s="14" t="s">
        <v>36</v>
      </c>
      <c r="I3" s="14"/>
      <c r="J3" s="14" t="s">
        <v>63</v>
      </c>
      <c r="K3" s="14"/>
      <c r="L3" s="16">
        <v>1913</v>
      </c>
      <c r="M3" s="15">
        <v>42737</v>
      </c>
    </row>
    <row r="4" spans="1:13" x14ac:dyDescent="0.2">
      <c r="A4" s="14">
        <v>127168</v>
      </c>
      <c r="B4" s="14" t="s">
        <v>31</v>
      </c>
      <c r="C4" s="14" t="s">
        <v>64</v>
      </c>
      <c r="D4" s="14" t="s">
        <v>58</v>
      </c>
      <c r="E4" s="15">
        <v>41974</v>
      </c>
      <c r="F4" s="16">
        <v>102800</v>
      </c>
      <c r="G4" s="14" t="s">
        <v>65</v>
      </c>
      <c r="H4" s="14" t="s">
        <v>36</v>
      </c>
      <c r="I4" s="14"/>
      <c r="J4" s="14" t="s">
        <v>66</v>
      </c>
      <c r="K4" s="14"/>
      <c r="L4" s="16">
        <v>2322</v>
      </c>
      <c r="M4" s="15">
        <v>42328</v>
      </c>
    </row>
    <row r="5" spans="1:13" x14ac:dyDescent="0.2">
      <c r="A5" s="14">
        <v>130450</v>
      </c>
      <c r="B5" s="14" t="s">
        <v>31</v>
      </c>
      <c r="C5" s="14" t="s">
        <v>67</v>
      </c>
      <c r="D5" s="14" t="s">
        <v>58</v>
      </c>
      <c r="E5" s="15">
        <v>42042</v>
      </c>
      <c r="F5" s="16">
        <v>278230</v>
      </c>
      <c r="G5" s="14" t="s">
        <v>68</v>
      </c>
      <c r="H5" s="14" t="s">
        <v>36</v>
      </c>
      <c r="I5" s="14"/>
      <c r="J5" s="14" t="s">
        <v>69</v>
      </c>
      <c r="K5" s="14"/>
      <c r="L5" s="16">
        <v>2322</v>
      </c>
      <c r="M5" s="15">
        <v>42328</v>
      </c>
    </row>
    <row r="6" spans="1:13" x14ac:dyDescent="0.2">
      <c r="A6" s="14">
        <v>132397</v>
      </c>
      <c r="B6" s="14" t="s">
        <v>31</v>
      </c>
      <c r="C6" s="14" t="s">
        <v>70</v>
      </c>
      <c r="D6" s="14" t="s">
        <v>58</v>
      </c>
      <c r="E6" s="15">
        <v>42075</v>
      </c>
      <c r="F6" s="16">
        <v>73000</v>
      </c>
      <c r="G6" s="14" t="s">
        <v>71</v>
      </c>
      <c r="H6" s="14" t="s">
        <v>36</v>
      </c>
      <c r="I6" s="14"/>
      <c r="J6" s="14" t="s">
        <v>72</v>
      </c>
      <c r="K6" s="14"/>
      <c r="L6" s="16">
        <v>2321</v>
      </c>
      <c r="M6" s="15">
        <v>42329</v>
      </c>
    </row>
    <row r="7" spans="1:13" x14ac:dyDescent="0.2">
      <c r="A7" s="14">
        <v>133449</v>
      </c>
      <c r="B7" s="14" t="s">
        <v>31</v>
      </c>
      <c r="C7" s="14" t="s">
        <v>73</v>
      </c>
      <c r="D7" s="14" t="s">
        <v>58</v>
      </c>
      <c r="E7" s="15">
        <v>42100</v>
      </c>
      <c r="F7" s="16">
        <v>63000</v>
      </c>
      <c r="G7" s="14" t="s">
        <v>74</v>
      </c>
      <c r="H7" s="14" t="s">
        <v>36</v>
      </c>
      <c r="I7" s="14"/>
      <c r="J7" s="14" t="s">
        <v>72</v>
      </c>
      <c r="K7" s="14"/>
      <c r="L7" s="16">
        <v>2321</v>
      </c>
      <c r="M7" s="15">
        <v>42329</v>
      </c>
    </row>
    <row r="8" spans="1:13" x14ac:dyDescent="0.2">
      <c r="A8" s="14">
        <v>181185</v>
      </c>
      <c r="B8" s="14" t="s">
        <v>31</v>
      </c>
      <c r="C8" s="14" t="s">
        <v>75</v>
      </c>
      <c r="D8" s="14" t="s">
        <v>58</v>
      </c>
      <c r="E8" s="15">
        <v>43006</v>
      </c>
      <c r="F8" s="16">
        <v>56500</v>
      </c>
      <c r="G8" s="14" t="s">
        <v>76</v>
      </c>
      <c r="H8" s="14" t="s">
        <v>36</v>
      </c>
      <c r="I8" s="14"/>
      <c r="J8" s="14" t="s">
        <v>77</v>
      </c>
      <c r="K8" s="14"/>
      <c r="L8" s="16">
        <v>1580</v>
      </c>
      <c r="M8" s="15">
        <v>43070</v>
      </c>
    </row>
    <row r="9" spans="1:13" x14ac:dyDescent="0.2">
      <c r="A9" s="14">
        <v>159884</v>
      </c>
      <c r="B9" s="14" t="s">
        <v>31</v>
      </c>
      <c r="C9" s="14" t="s">
        <v>78</v>
      </c>
      <c r="D9" s="14" t="s">
        <v>58</v>
      </c>
      <c r="E9" s="15">
        <v>42640</v>
      </c>
      <c r="F9" s="16">
        <v>86360</v>
      </c>
      <c r="G9" s="14" t="s">
        <v>79</v>
      </c>
      <c r="H9" s="14" t="s">
        <v>36</v>
      </c>
      <c r="I9" s="14"/>
      <c r="J9" s="14" t="s">
        <v>80</v>
      </c>
      <c r="K9" s="14"/>
      <c r="L9" s="16">
        <v>1883</v>
      </c>
      <c r="M9" s="15">
        <v>42767</v>
      </c>
    </row>
    <row r="10" spans="1:13" x14ac:dyDescent="0.2">
      <c r="A10" s="14">
        <v>156399</v>
      </c>
      <c r="B10" s="14" t="s">
        <v>31</v>
      </c>
      <c r="C10" s="14" t="s">
        <v>81</v>
      </c>
      <c r="D10" s="14" t="s">
        <v>58</v>
      </c>
      <c r="E10" s="15">
        <v>42580</v>
      </c>
      <c r="F10" s="16">
        <v>44600</v>
      </c>
      <c r="G10" s="14" t="s">
        <v>82</v>
      </c>
      <c r="H10" s="14" t="s">
        <v>36</v>
      </c>
      <c r="I10" s="14"/>
      <c r="J10" s="14" t="s">
        <v>83</v>
      </c>
      <c r="K10" s="14"/>
      <c r="L10" s="16">
        <v>1883</v>
      </c>
      <c r="M10" s="15">
        <v>42767</v>
      </c>
    </row>
    <row r="11" spans="1:13" x14ac:dyDescent="0.2">
      <c r="A11" s="14">
        <v>164006</v>
      </c>
      <c r="B11" s="14" t="s">
        <v>31</v>
      </c>
      <c r="C11" s="14" t="s">
        <v>84</v>
      </c>
      <c r="D11" s="14" t="s">
        <v>58</v>
      </c>
      <c r="E11" s="15">
        <v>42706</v>
      </c>
      <c r="F11" s="16">
        <v>45300</v>
      </c>
      <c r="G11" s="14" t="s">
        <v>50</v>
      </c>
      <c r="H11" s="14" t="s">
        <v>36</v>
      </c>
      <c r="I11" s="14"/>
      <c r="J11" s="14" t="s">
        <v>85</v>
      </c>
      <c r="K11" s="14"/>
      <c r="L11" s="16">
        <v>1883</v>
      </c>
      <c r="M11" s="15">
        <v>42767</v>
      </c>
    </row>
    <row r="12" spans="1:13" x14ac:dyDescent="0.2">
      <c r="A12" s="14">
        <v>162300</v>
      </c>
      <c r="B12" s="14" t="s">
        <v>31</v>
      </c>
      <c r="C12" s="14" t="s">
        <v>86</v>
      </c>
      <c r="D12" s="14" t="s">
        <v>58</v>
      </c>
      <c r="E12" s="15">
        <v>42677</v>
      </c>
      <c r="F12" s="16">
        <v>83000</v>
      </c>
      <c r="G12" s="14" t="s">
        <v>87</v>
      </c>
      <c r="H12" s="14" t="s">
        <v>36</v>
      </c>
      <c r="I12" s="14"/>
      <c r="J12" s="14" t="s">
        <v>80</v>
      </c>
      <c r="K12" s="14"/>
      <c r="L12" s="16">
        <v>1883</v>
      </c>
      <c r="M12" s="15">
        <v>42767</v>
      </c>
    </row>
    <row r="13" spans="1:13" x14ac:dyDescent="0.2">
      <c r="A13" s="14">
        <v>155638</v>
      </c>
      <c r="B13" s="14" t="s">
        <v>31</v>
      </c>
      <c r="C13" s="14" t="s">
        <v>88</v>
      </c>
      <c r="D13" s="14" t="s">
        <v>58</v>
      </c>
      <c r="E13" s="15">
        <v>42568</v>
      </c>
      <c r="F13" s="16">
        <v>160420</v>
      </c>
      <c r="G13" s="14" t="s">
        <v>89</v>
      </c>
      <c r="H13" s="14" t="s">
        <v>36</v>
      </c>
      <c r="I13" s="14"/>
      <c r="J13" s="14" t="s">
        <v>90</v>
      </c>
      <c r="K13" s="14"/>
      <c r="L13" s="16">
        <v>1882</v>
      </c>
      <c r="M13" s="15">
        <v>42768</v>
      </c>
    </row>
    <row r="14" spans="1:13" x14ac:dyDescent="0.2">
      <c r="A14" s="14">
        <v>181565</v>
      </c>
      <c r="B14" s="14" t="s">
        <v>31</v>
      </c>
      <c r="C14" s="14" t="s">
        <v>91</v>
      </c>
      <c r="D14" s="14" t="s">
        <v>58</v>
      </c>
      <c r="E14" s="15">
        <v>43012</v>
      </c>
      <c r="F14" s="16">
        <v>180400</v>
      </c>
      <c r="G14" s="14" t="s">
        <v>92</v>
      </c>
      <c r="H14" s="14" t="s">
        <v>36</v>
      </c>
      <c r="I14" s="14"/>
      <c r="J14" s="14" t="s">
        <v>93</v>
      </c>
      <c r="K14" s="14"/>
      <c r="L14" s="16">
        <v>1511</v>
      </c>
      <c r="M14" s="15">
        <v>43139</v>
      </c>
    </row>
    <row r="15" spans="1:13" x14ac:dyDescent="0.2">
      <c r="A15" s="14">
        <v>151613</v>
      </c>
      <c r="B15" s="14" t="s">
        <v>31</v>
      </c>
      <c r="C15" s="14" t="s">
        <v>32</v>
      </c>
      <c r="D15" s="14" t="s">
        <v>58</v>
      </c>
      <c r="E15" s="15">
        <v>42482</v>
      </c>
      <c r="F15" s="16">
        <v>179700</v>
      </c>
      <c r="G15" s="14" t="s">
        <v>35</v>
      </c>
      <c r="H15" s="14" t="s">
        <v>36</v>
      </c>
      <c r="I15" s="14"/>
      <c r="J15" s="14" t="s">
        <v>94</v>
      </c>
      <c r="K15" s="14"/>
      <c r="L15" s="16">
        <v>1875</v>
      </c>
      <c r="M15" s="15">
        <v>42775</v>
      </c>
    </row>
    <row r="16" spans="1:13" x14ac:dyDescent="0.2">
      <c r="A16" s="14">
        <v>131941</v>
      </c>
      <c r="B16" s="14" t="s">
        <v>31</v>
      </c>
      <c r="C16" s="14" t="s">
        <v>95</v>
      </c>
      <c r="D16" s="14" t="s">
        <v>58</v>
      </c>
      <c r="E16" s="15">
        <v>42067</v>
      </c>
      <c r="F16" s="16">
        <v>44100</v>
      </c>
      <c r="G16" s="14" t="s">
        <v>96</v>
      </c>
      <c r="H16" s="14" t="s">
        <v>36</v>
      </c>
      <c r="I16" s="14"/>
      <c r="J16" s="14" t="s">
        <v>97</v>
      </c>
      <c r="K16" s="14"/>
      <c r="L16" s="16">
        <v>1875</v>
      </c>
      <c r="M16" s="15">
        <v>42775</v>
      </c>
    </row>
    <row r="17" spans="1:13" x14ac:dyDescent="0.2">
      <c r="A17" s="14">
        <v>134014</v>
      </c>
      <c r="B17" s="14" t="s">
        <v>31</v>
      </c>
      <c r="C17" s="14" t="s">
        <v>38</v>
      </c>
      <c r="D17" s="14" t="s">
        <v>58</v>
      </c>
      <c r="E17" s="15">
        <v>42111</v>
      </c>
      <c r="F17" s="16">
        <v>150100</v>
      </c>
      <c r="G17" s="14" t="s">
        <v>40</v>
      </c>
      <c r="H17" s="14" t="s">
        <v>36</v>
      </c>
      <c r="I17" s="14"/>
      <c r="J17" s="14" t="s">
        <v>97</v>
      </c>
      <c r="K17" s="14"/>
      <c r="L17" s="16">
        <v>1875</v>
      </c>
      <c r="M17" s="15">
        <v>42775</v>
      </c>
    </row>
    <row r="18" spans="1:13" x14ac:dyDescent="0.2">
      <c r="A18" s="14">
        <v>169790</v>
      </c>
      <c r="B18" s="14" t="s">
        <v>31</v>
      </c>
      <c r="C18" s="14" t="s">
        <v>42</v>
      </c>
      <c r="D18" s="14" t="s">
        <v>58</v>
      </c>
      <c r="E18" s="15">
        <v>42802</v>
      </c>
      <c r="F18" s="16">
        <v>275300</v>
      </c>
      <c r="G18" s="14" t="s">
        <v>44</v>
      </c>
      <c r="H18" s="14" t="s">
        <v>36</v>
      </c>
      <c r="I18" s="14"/>
      <c r="J18" s="14" t="s">
        <v>98</v>
      </c>
      <c r="K18" s="14"/>
      <c r="L18" s="16">
        <v>1763</v>
      </c>
      <c r="M18" s="15">
        <v>42887</v>
      </c>
    </row>
    <row r="19" spans="1:13" x14ac:dyDescent="0.2">
      <c r="A19" s="14">
        <v>170847</v>
      </c>
      <c r="B19" s="14" t="s">
        <v>31</v>
      </c>
      <c r="C19" s="14" t="s">
        <v>46</v>
      </c>
      <c r="D19" s="14" t="s">
        <v>58</v>
      </c>
      <c r="E19" s="15">
        <v>42819</v>
      </c>
      <c r="F19" s="16">
        <v>302950</v>
      </c>
      <c r="G19" s="14" t="s">
        <v>44</v>
      </c>
      <c r="H19" s="14" t="s">
        <v>36</v>
      </c>
      <c r="I19" s="14"/>
      <c r="J19" s="14" t="s">
        <v>99</v>
      </c>
      <c r="K19" s="14"/>
      <c r="L19" s="16">
        <v>1763</v>
      </c>
      <c r="M19" s="15">
        <v>42887</v>
      </c>
    </row>
    <row r="20" spans="1:13" x14ac:dyDescent="0.2">
      <c r="A20" s="14">
        <v>167270</v>
      </c>
      <c r="B20" s="14" t="s">
        <v>31</v>
      </c>
      <c r="C20" s="14" t="s">
        <v>100</v>
      </c>
      <c r="D20" s="14" t="s">
        <v>58</v>
      </c>
      <c r="E20" s="15">
        <v>42764</v>
      </c>
      <c r="F20" s="16">
        <v>224680</v>
      </c>
      <c r="G20" s="14" t="s">
        <v>101</v>
      </c>
      <c r="H20" s="14" t="s">
        <v>36</v>
      </c>
      <c r="I20" s="14"/>
      <c r="J20" s="14" t="s">
        <v>90</v>
      </c>
      <c r="K20" s="14"/>
      <c r="L20" s="16">
        <v>1763</v>
      </c>
      <c r="M20" s="15">
        <v>42887</v>
      </c>
    </row>
    <row r="21" spans="1:13" x14ac:dyDescent="0.2">
      <c r="A21" s="14">
        <v>171785</v>
      </c>
      <c r="B21" s="14" t="s">
        <v>31</v>
      </c>
      <c r="C21" s="14" t="s">
        <v>102</v>
      </c>
      <c r="D21" s="14" t="s">
        <v>58</v>
      </c>
      <c r="E21" s="15">
        <v>42836</v>
      </c>
      <c r="F21" s="16">
        <v>136180</v>
      </c>
      <c r="G21" s="14" t="s">
        <v>103</v>
      </c>
      <c r="H21" s="14" t="s">
        <v>36</v>
      </c>
      <c r="I21" s="14"/>
      <c r="J21" s="14" t="s">
        <v>104</v>
      </c>
      <c r="K21" s="14"/>
      <c r="L21" s="16">
        <v>1744</v>
      </c>
      <c r="M21" s="15">
        <v>42906</v>
      </c>
    </row>
    <row r="22" spans="1:13" x14ac:dyDescent="0.2">
      <c r="A22" s="14">
        <v>172853</v>
      </c>
      <c r="B22" s="14" t="s">
        <v>31</v>
      </c>
      <c r="C22" s="14" t="s">
        <v>105</v>
      </c>
      <c r="D22" s="14" t="s">
        <v>58</v>
      </c>
      <c r="E22" s="15">
        <v>42854</v>
      </c>
      <c r="F22" s="16">
        <v>182000</v>
      </c>
      <c r="G22" s="14" t="s">
        <v>106</v>
      </c>
      <c r="H22" s="14" t="s">
        <v>36</v>
      </c>
      <c r="I22" s="14"/>
      <c r="J22" s="14" t="s">
        <v>107</v>
      </c>
      <c r="K22" s="14"/>
      <c r="L22" s="16">
        <v>1729</v>
      </c>
      <c r="M22" s="15">
        <v>42921</v>
      </c>
    </row>
    <row r="23" spans="1:13" x14ac:dyDescent="0.2">
      <c r="A23" s="14">
        <v>173002</v>
      </c>
      <c r="B23" s="14" t="s">
        <v>31</v>
      </c>
      <c r="C23" s="14" t="s">
        <v>108</v>
      </c>
      <c r="D23" s="14" t="s">
        <v>58</v>
      </c>
      <c r="E23" s="15">
        <v>42858</v>
      </c>
      <c r="F23" s="16">
        <v>77300</v>
      </c>
      <c r="G23" s="14" t="s">
        <v>109</v>
      </c>
      <c r="H23" s="14" t="s">
        <v>36</v>
      </c>
      <c r="I23" s="14"/>
      <c r="J23" s="14" t="s">
        <v>110</v>
      </c>
      <c r="K23" s="14"/>
      <c r="L23" s="16">
        <v>1694</v>
      </c>
      <c r="M23" s="15">
        <v>42956</v>
      </c>
    </row>
    <row r="24" spans="1:13" x14ac:dyDescent="0.2">
      <c r="A24" s="14">
        <v>173825</v>
      </c>
      <c r="B24" s="14" t="s">
        <v>31</v>
      </c>
      <c r="C24" s="14" t="s">
        <v>111</v>
      </c>
      <c r="D24" s="14" t="s">
        <v>58</v>
      </c>
      <c r="E24" s="15">
        <v>42872</v>
      </c>
      <c r="F24" s="16">
        <v>48480</v>
      </c>
      <c r="G24" s="14" t="s">
        <v>112</v>
      </c>
      <c r="H24" s="14" t="s">
        <v>36</v>
      </c>
      <c r="I24" s="14"/>
      <c r="J24" s="14" t="s">
        <v>113</v>
      </c>
      <c r="K24" s="14"/>
      <c r="L24" s="16">
        <v>1667</v>
      </c>
      <c r="M24" s="15">
        <v>42983</v>
      </c>
    </row>
    <row r="25" spans="1:13" x14ac:dyDescent="0.2">
      <c r="A25" s="14">
        <v>110546</v>
      </c>
      <c r="B25" s="14" t="s">
        <v>31</v>
      </c>
      <c r="C25" s="14" t="s">
        <v>114</v>
      </c>
      <c r="D25" s="14" t="s">
        <v>58</v>
      </c>
      <c r="E25" s="15">
        <v>41680</v>
      </c>
      <c r="F25" s="16">
        <v>130100</v>
      </c>
      <c r="G25" s="14" t="s">
        <v>115</v>
      </c>
      <c r="H25" s="14" t="s">
        <v>36</v>
      </c>
      <c r="I25" s="14"/>
      <c r="J25" s="14" t="s">
        <v>116</v>
      </c>
      <c r="K25" s="14"/>
      <c r="L25" s="16">
        <v>2719</v>
      </c>
      <c r="M25" s="15">
        <v>41901</v>
      </c>
    </row>
    <row r="26" spans="1:13" x14ac:dyDescent="0.2">
      <c r="A26" s="14">
        <v>112701</v>
      </c>
      <c r="B26" s="14" t="s">
        <v>31</v>
      </c>
      <c r="C26" s="14" t="s">
        <v>117</v>
      </c>
      <c r="D26" s="14" t="s">
        <v>58</v>
      </c>
      <c r="E26" s="15">
        <v>41726</v>
      </c>
      <c r="F26" s="16">
        <v>44457</v>
      </c>
      <c r="G26" s="14" t="s">
        <v>118</v>
      </c>
      <c r="H26" s="14" t="s">
        <v>36</v>
      </c>
      <c r="I26" s="14"/>
      <c r="J26" s="14" t="s">
        <v>119</v>
      </c>
      <c r="K26" s="14"/>
      <c r="L26" s="16">
        <v>2816</v>
      </c>
      <c r="M26" s="15">
        <v>41804</v>
      </c>
    </row>
    <row r="27" spans="1:13" x14ac:dyDescent="0.2">
      <c r="A27" s="14">
        <v>114151</v>
      </c>
      <c r="B27" s="14" t="s">
        <v>31</v>
      </c>
      <c r="C27" s="14" t="s">
        <v>120</v>
      </c>
      <c r="D27" s="14" t="s">
        <v>58</v>
      </c>
      <c r="E27" s="15">
        <v>41758</v>
      </c>
      <c r="F27" s="16">
        <v>48000</v>
      </c>
      <c r="G27" s="14" t="s">
        <v>121</v>
      </c>
      <c r="H27" s="14" t="s">
        <v>36</v>
      </c>
      <c r="I27" s="14"/>
      <c r="J27" s="14" t="s">
        <v>122</v>
      </c>
      <c r="K27" s="14"/>
      <c r="L27" s="16">
        <v>2816</v>
      </c>
      <c r="M27" s="15">
        <v>41804</v>
      </c>
    </row>
    <row r="28" spans="1:13" x14ac:dyDescent="0.2">
      <c r="A28" s="14">
        <v>114152</v>
      </c>
      <c r="B28" s="14" t="s">
        <v>31</v>
      </c>
      <c r="C28" s="14" t="s">
        <v>123</v>
      </c>
      <c r="D28" s="14" t="s">
        <v>58</v>
      </c>
      <c r="E28" s="15">
        <v>41758</v>
      </c>
      <c r="F28" s="16">
        <v>4200</v>
      </c>
      <c r="G28" s="14" t="s">
        <v>121</v>
      </c>
      <c r="H28" s="14" t="s">
        <v>36</v>
      </c>
      <c r="I28" s="14"/>
      <c r="J28" s="14" t="s">
        <v>124</v>
      </c>
      <c r="K28" s="14"/>
      <c r="L28" s="16">
        <v>2816</v>
      </c>
      <c r="M28" s="15">
        <v>41804</v>
      </c>
    </row>
    <row r="29" spans="1:13" x14ac:dyDescent="0.2">
      <c r="A29" s="14">
        <v>164285</v>
      </c>
      <c r="B29" s="14" t="s">
        <v>31</v>
      </c>
      <c r="C29" s="14" t="s">
        <v>49</v>
      </c>
      <c r="D29" s="14" t="s">
        <v>58</v>
      </c>
      <c r="E29" s="15">
        <v>42711</v>
      </c>
      <c r="F29" s="16">
        <v>113700</v>
      </c>
      <c r="G29" s="14" t="s">
        <v>50</v>
      </c>
      <c r="H29" s="14" t="s">
        <v>36</v>
      </c>
      <c r="I29" s="14"/>
      <c r="J29" s="14" t="s">
        <v>125</v>
      </c>
      <c r="K29" s="14" t="s">
        <v>52</v>
      </c>
      <c r="L29" s="16">
        <v>1883</v>
      </c>
      <c r="M29" s="15">
        <v>42767</v>
      </c>
    </row>
    <row r="30" spans="1:13" x14ac:dyDescent="0.2">
      <c r="A30" s="14">
        <v>121968</v>
      </c>
      <c r="B30" s="14" t="s">
        <v>31</v>
      </c>
      <c r="C30" s="14" t="s">
        <v>126</v>
      </c>
      <c r="D30" s="14" t="s">
        <v>58</v>
      </c>
      <c r="E30" s="15">
        <v>41884</v>
      </c>
      <c r="F30" s="16">
        <v>42200</v>
      </c>
      <c r="G30" s="14" t="s">
        <v>127</v>
      </c>
      <c r="H30" s="14" t="s">
        <v>36</v>
      </c>
      <c r="I30" s="14"/>
      <c r="J30" s="14" t="s">
        <v>128</v>
      </c>
      <c r="K30" s="14" t="s">
        <v>129</v>
      </c>
      <c r="L30" s="16">
        <v>2598</v>
      </c>
      <c r="M30" s="15">
        <v>42052</v>
      </c>
    </row>
    <row r="31" spans="1:13" x14ac:dyDescent="0.2">
      <c r="A31" s="14">
        <v>129608</v>
      </c>
      <c r="B31" s="14" t="s">
        <v>31</v>
      </c>
      <c r="C31" s="14" t="s">
        <v>130</v>
      </c>
      <c r="D31" s="14" t="s">
        <v>58</v>
      </c>
      <c r="E31" s="15">
        <v>42027</v>
      </c>
      <c r="F31" s="16">
        <v>142838</v>
      </c>
      <c r="G31" s="14" t="s">
        <v>131</v>
      </c>
      <c r="H31" s="14" t="s">
        <v>36</v>
      </c>
      <c r="I31" s="14"/>
      <c r="J31" s="14" t="s">
        <v>132</v>
      </c>
      <c r="K31" s="14" t="s">
        <v>133</v>
      </c>
      <c r="L31" s="16">
        <v>2543</v>
      </c>
      <c r="M31" s="15">
        <v>42107</v>
      </c>
    </row>
    <row r="32" spans="1:13" x14ac:dyDescent="0.2">
      <c r="A32" s="14">
        <v>75182</v>
      </c>
      <c r="B32" s="14" t="s">
        <v>31</v>
      </c>
      <c r="C32" s="14" t="s">
        <v>134</v>
      </c>
      <c r="D32" s="14" t="s">
        <v>58</v>
      </c>
      <c r="E32" s="15">
        <v>40907</v>
      </c>
      <c r="F32" s="16">
        <v>104200</v>
      </c>
      <c r="G32" s="14" t="s">
        <v>135</v>
      </c>
      <c r="H32" s="14" t="s">
        <v>36</v>
      </c>
      <c r="I32" s="14"/>
      <c r="J32" s="14" t="s">
        <v>136</v>
      </c>
      <c r="K32" s="14" t="s">
        <v>137</v>
      </c>
      <c r="L32" s="16">
        <v>3713</v>
      </c>
      <c r="M32" s="15">
        <v>40907</v>
      </c>
    </row>
    <row r="33" spans="1:13" x14ac:dyDescent="0.2">
      <c r="A33" s="14">
        <v>98531</v>
      </c>
      <c r="B33" s="14" t="s">
        <v>31</v>
      </c>
      <c r="C33" s="14" t="s">
        <v>138</v>
      </c>
      <c r="D33" s="14" t="s">
        <v>58</v>
      </c>
      <c r="E33" s="15">
        <v>41397</v>
      </c>
      <c r="F33" s="16">
        <v>585481</v>
      </c>
      <c r="G33" s="14" t="s">
        <v>139</v>
      </c>
      <c r="H33" s="14" t="s">
        <v>36</v>
      </c>
      <c r="I33" s="14"/>
      <c r="J33" s="14" t="s">
        <v>140</v>
      </c>
      <c r="K33" s="14" t="s">
        <v>141</v>
      </c>
      <c r="L33" s="16">
        <v>3223</v>
      </c>
      <c r="M33" s="15">
        <v>41397</v>
      </c>
    </row>
    <row r="34" spans="1:13" x14ac:dyDescent="0.2">
      <c r="A34" s="14">
        <v>114681</v>
      </c>
      <c r="B34" s="14" t="s">
        <v>31</v>
      </c>
      <c r="C34" s="14" t="s">
        <v>142</v>
      </c>
      <c r="D34" s="14" t="s">
        <v>58</v>
      </c>
      <c r="E34" s="15">
        <v>41828</v>
      </c>
      <c r="F34" s="16">
        <v>92700</v>
      </c>
      <c r="G34" s="14" t="s">
        <v>143</v>
      </c>
      <c r="H34" s="14" t="s">
        <v>36</v>
      </c>
      <c r="I34" s="14"/>
      <c r="J34" s="14" t="s">
        <v>144</v>
      </c>
      <c r="K34" s="14" t="s">
        <v>145</v>
      </c>
      <c r="L34" s="16">
        <v>2792</v>
      </c>
      <c r="M34" s="15">
        <v>41828</v>
      </c>
    </row>
    <row r="35" spans="1:13" x14ac:dyDescent="0.2">
      <c r="A35" s="14">
        <v>106047</v>
      </c>
      <c r="B35" s="14" t="s">
        <v>31</v>
      </c>
      <c r="C35" s="14" t="s">
        <v>146</v>
      </c>
      <c r="D35" s="14" t="s">
        <v>58</v>
      </c>
      <c r="E35" s="15">
        <v>41546</v>
      </c>
      <c r="F35" s="16">
        <v>134000</v>
      </c>
      <c r="G35" s="14" t="s">
        <v>147</v>
      </c>
      <c r="H35" s="14" t="s">
        <v>36</v>
      </c>
      <c r="I35" s="14"/>
      <c r="J35" s="14" t="s">
        <v>148</v>
      </c>
      <c r="K35" s="14" t="s">
        <v>149</v>
      </c>
      <c r="L35" s="16">
        <v>3003</v>
      </c>
      <c r="M35" s="15">
        <v>41617</v>
      </c>
    </row>
    <row r="36" spans="1:13" x14ac:dyDescent="0.2">
      <c r="A36" s="14">
        <v>83461</v>
      </c>
      <c r="B36" s="14" t="s">
        <v>31</v>
      </c>
      <c r="C36" s="14" t="s">
        <v>150</v>
      </c>
      <c r="D36" s="14" t="s">
        <v>58</v>
      </c>
      <c r="E36" s="15">
        <v>40927</v>
      </c>
      <c r="F36" s="16">
        <v>42286</v>
      </c>
      <c r="G36" s="14" t="s">
        <v>151</v>
      </c>
      <c r="H36" s="14" t="s">
        <v>36</v>
      </c>
      <c r="I36" s="14"/>
      <c r="J36" s="14" t="s">
        <v>152</v>
      </c>
      <c r="K36" s="14" t="s">
        <v>153</v>
      </c>
      <c r="L36" s="16">
        <v>3527</v>
      </c>
      <c r="M36" s="15">
        <v>41123</v>
      </c>
    </row>
    <row r="37" spans="1:13" x14ac:dyDescent="0.2">
      <c r="A37" s="14">
        <v>78541</v>
      </c>
      <c r="B37" s="14" t="s">
        <v>31</v>
      </c>
      <c r="C37" s="14" t="s">
        <v>154</v>
      </c>
      <c r="D37" s="14" t="s">
        <v>58</v>
      </c>
      <c r="E37" s="15">
        <v>40798</v>
      </c>
      <c r="F37" s="16">
        <v>153750</v>
      </c>
      <c r="G37" s="14" t="s">
        <v>151</v>
      </c>
      <c r="H37" s="14" t="s">
        <v>36</v>
      </c>
      <c r="I37" s="14"/>
      <c r="J37" s="14" t="s">
        <v>155</v>
      </c>
      <c r="K37" s="14" t="s">
        <v>153</v>
      </c>
      <c r="L37" s="16">
        <v>3527</v>
      </c>
      <c r="M37" s="15">
        <v>41123</v>
      </c>
    </row>
    <row r="38" spans="1:13" x14ac:dyDescent="0.2">
      <c r="A38" s="14">
        <v>84394</v>
      </c>
      <c r="B38" s="14" t="s">
        <v>31</v>
      </c>
      <c r="C38" s="14" t="s">
        <v>156</v>
      </c>
      <c r="D38" s="14" t="s">
        <v>58</v>
      </c>
      <c r="E38" s="15">
        <v>40960</v>
      </c>
      <c r="F38" s="16">
        <v>110900</v>
      </c>
      <c r="G38" s="14" t="s">
        <v>151</v>
      </c>
      <c r="H38" s="14" t="s">
        <v>36</v>
      </c>
      <c r="I38" s="14"/>
      <c r="J38" s="14" t="s">
        <v>157</v>
      </c>
      <c r="K38" s="14" t="s">
        <v>158</v>
      </c>
      <c r="L38" s="16">
        <v>3527</v>
      </c>
      <c r="M38" s="15">
        <v>41123</v>
      </c>
    </row>
    <row r="39" spans="1:13" x14ac:dyDescent="0.2">
      <c r="A39" s="14">
        <v>106339</v>
      </c>
      <c r="B39" s="14" t="s">
        <v>31</v>
      </c>
      <c r="C39" s="14" t="s">
        <v>159</v>
      </c>
      <c r="D39" s="14" t="s">
        <v>58</v>
      </c>
      <c r="E39" s="15">
        <v>41547</v>
      </c>
      <c r="F39" s="16">
        <v>1038600</v>
      </c>
      <c r="G39" s="14" t="s">
        <v>160</v>
      </c>
      <c r="H39" s="14" t="s">
        <v>36</v>
      </c>
      <c r="I39" s="14"/>
      <c r="J39" s="14" t="s">
        <v>161</v>
      </c>
      <c r="K39" s="14" t="s">
        <v>153</v>
      </c>
      <c r="L39" s="16">
        <v>3038</v>
      </c>
      <c r="M39" s="15">
        <v>41612</v>
      </c>
    </row>
    <row r="40" spans="1:13" x14ac:dyDescent="0.2">
      <c r="A40" s="14">
        <v>111218</v>
      </c>
      <c r="B40" s="14" t="s">
        <v>31</v>
      </c>
      <c r="C40" s="14" t="s">
        <v>162</v>
      </c>
      <c r="D40" s="14" t="s">
        <v>58</v>
      </c>
      <c r="E40" s="15">
        <v>41696</v>
      </c>
      <c r="F40" s="16">
        <v>40400</v>
      </c>
      <c r="G40" s="14" t="s">
        <v>163</v>
      </c>
      <c r="H40" s="14" t="s">
        <v>36</v>
      </c>
      <c r="I40" s="14"/>
      <c r="J40" s="14" t="s">
        <v>164</v>
      </c>
      <c r="K40" s="14" t="s">
        <v>165</v>
      </c>
      <c r="L40" s="16">
        <v>2847</v>
      </c>
      <c r="M40" s="15">
        <v>41803</v>
      </c>
    </row>
    <row r="41" spans="1:13" x14ac:dyDescent="0.2">
      <c r="A41" s="14">
        <v>119281</v>
      </c>
      <c r="B41" s="14" t="s">
        <v>31</v>
      </c>
      <c r="C41" s="14" t="s">
        <v>166</v>
      </c>
      <c r="D41" s="14" t="s">
        <v>58</v>
      </c>
      <c r="E41" s="15">
        <v>41838</v>
      </c>
      <c r="F41" s="16">
        <v>42400</v>
      </c>
      <c r="G41" s="14" t="s">
        <v>167</v>
      </c>
      <c r="H41" s="14" t="s">
        <v>36</v>
      </c>
      <c r="I41" s="14"/>
      <c r="J41" s="14" t="s">
        <v>128</v>
      </c>
      <c r="K41" s="14" t="s">
        <v>168</v>
      </c>
      <c r="L41" s="16">
        <v>2661</v>
      </c>
      <c r="M41" s="15">
        <v>41989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NIT 800249241</vt:lpstr>
      <vt:lpstr>RESUMEN</vt:lpstr>
      <vt:lpstr>GLOSAS</vt:lpstr>
      <vt:lpstr>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Grettel Camila Jimenez Najar</dc:creator>
  <cp:lastModifiedBy>Grettel Camila Jimenez Najar</cp:lastModifiedBy>
  <dcterms:created xsi:type="dcterms:W3CDTF">2022-04-29T17:17:26Z</dcterms:created>
  <dcterms:modified xsi:type="dcterms:W3CDTF">2022-05-02T19:33:08Z</dcterms:modified>
</cp:coreProperties>
</file>