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eyes\Downloads\"/>
    </mc:Choice>
  </mc:AlternateContent>
  <xr:revisionPtr revIDLastSave="0" documentId="13_ncr:1_{6089178E-F404-488A-A5AE-A7B77D97C64C}" xr6:coauthVersionLast="47" xr6:coauthVersionMax="47" xr10:uidLastSave="{00000000-0000-0000-0000-000000000000}"/>
  <bookViews>
    <workbookView xWindow="-120" yWindow="-120" windowWidth="29040" windowHeight="15840" activeTab="1" xr2:uid="{00958BA4-9D25-49C3-87DE-8C846B32B882}"/>
  </bookViews>
  <sheets>
    <sheet name="CRUCE" sheetId="2" r:id="rId1"/>
    <sheet name="RESUMEN NIT 800" sheetId="1" r:id="rId2"/>
    <sheet name="PEND X PAGAR " sheetId="3" r:id="rId3"/>
    <sheet name="PAGO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" l="1"/>
  <c r="H14" i="1"/>
  <c r="D29" i="2"/>
  <c r="H29" i="2"/>
  <c r="L29" i="2"/>
  <c r="H12" i="1"/>
  <c r="B19" i="1"/>
  <c r="B22" i="1" s="1"/>
  <c r="B26" i="1" s="1"/>
  <c r="H10" i="1"/>
  <c r="M29" i="2"/>
  <c r="K29" i="2"/>
  <c r="J29" i="2"/>
  <c r="I29" i="2"/>
  <c r="G29" i="2"/>
  <c r="F29" i="2"/>
  <c r="E29" i="2"/>
  <c r="N3" i="2"/>
  <c r="N4" i="2"/>
  <c r="N5" i="2"/>
  <c r="N6" i="2"/>
  <c r="N7" i="2"/>
  <c r="N8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" i="2"/>
  <c r="N29" i="2" l="1"/>
  <c r="C29" i="2"/>
  <c r="G19" i="1"/>
  <c r="G22" i="1" s="1"/>
  <c r="G26" i="1" s="1"/>
  <c r="F14" i="1"/>
  <c r="F19" i="1"/>
  <c r="F22" i="1" s="1"/>
  <c r="F26" i="1" s="1"/>
  <c r="C14" i="1" l="1"/>
  <c r="D14" i="1"/>
  <c r="D19" i="1" s="1"/>
  <c r="D22" i="1" s="1"/>
  <c r="D26" i="1" s="1"/>
  <c r="E19" i="1"/>
  <c r="E22" i="1" s="1"/>
  <c r="E26" i="1" s="1"/>
  <c r="C19" i="1" l="1"/>
  <c r="C22" i="1" s="1"/>
  <c r="C26" i="1" s="1"/>
  <c r="H22" i="1"/>
  <c r="H26" i="1" s="1"/>
</calcChain>
</file>

<file path=xl/sharedStrings.xml><?xml version="1.0" encoding="utf-8"?>
<sst xmlns="http://schemas.openxmlformats.org/spreadsheetml/2006/main" count="376" uniqueCount="147">
  <si>
    <t>COOSALUD EPS SA</t>
  </si>
  <si>
    <t>DETALLE DE CARTERA IPS</t>
  </si>
  <si>
    <t>Cartera presentada  IPS</t>
  </si>
  <si>
    <t>Facturas sin evidencia de radicación</t>
  </si>
  <si>
    <t>Devoluciones</t>
  </si>
  <si>
    <t>Facturas Pagadas y No descargadas por la IPS</t>
  </si>
  <si>
    <t>Glosas Aceptadas por la IPS</t>
  </si>
  <si>
    <t>Glosas por  Conciliar</t>
  </si>
  <si>
    <t>Diferencias a revisar por el Proveedor</t>
  </si>
  <si>
    <t>Saldo</t>
  </si>
  <si>
    <t>Saldo Final</t>
  </si>
  <si>
    <t>Giros de la EPS por legalizar</t>
  </si>
  <si>
    <t>Facturas en proceso de auditoria Aplistaff</t>
  </si>
  <si>
    <t>CARTERA RECONOCIDA PARA PAGO</t>
  </si>
  <si>
    <t>FACTURAS DEVUELTAS</t>
  </si>
  <si>
    <t>FACTURAS EN PROCESO DE AUDITORIA</t>
  </si>
  <si>
    <t>FACTURAS COVID</t>
  </si>
  <si>
    <t>FACTURAS A VERIFICAR RADICACIÓN</t>
  </si>
  <si>
    <t>GLOSAS PENDIENTES POR CONCILIAR</t>
  </si>
  <si>
    <t>GLOSAS ACEPTADAS POR PARTE DE LA IPS</t>
  </si>
  <si>
    <t>RETENCIÓN EN LA FUENTE</t>
  </si>
  <si>
    <t>FACTURAS CANCELADAS PENDIENTES POR DESCARGAR IPS</t>
  </si>
  <si>
    <t>DOCUMENTO</t>
  </si>
  <si>
    <t>DIFERENCIA</t>
  </si>
  <si>
    <t>FACTURA</t>
  </si>
  <si>
    <t>FECHA FACTURA</t>
  </si>
  <si>
    <t>SALDO</t>
  </si>
  <si>
    <t>Icono part.abiertas/comp.</t>
  </si>
  <si>
    <t>Referencia</t>
  </si>
  <si>
    <t>Asignación</t>
  </si>
  <si>
    <t>Cuenta de mayor</t>
  </si>
  <si>
    <t>Nº documento</t>
  </si>
  <si>
    <t>Clase de documento</t>
  </si>
  <si>
    <t>Centro de beneficio</t>
  </si>
  <si>
    <t>Fecha de documento</t>
  </si>
  <si>
    <t>Indicador CME</t>
  </si>
  <si>
    <t>Fe.contabilización</t>
  </si>
  <si>
    <t>Importe en moneda local</t>
  </si>
  <si>
    <t>Doc.compensación</t>
  </si>
  <si>
    <t>Texto</t>
  </si>
  <si>
    <t>Indicador Debe/Haber</t>
  </si>
  <si>
    <t>Demora tras vencimiento neto</t>
  </si>
  <si>
    <t>Nombre del usuario</t>
  </si>
  <si>
    <t>Texto cab.documento</t>
  </si>
  <si>
    <t>Clave referencia 1</t>
  </si>
  <si>
    <t>Clave referencia 3</t>
  </si>
  <si>
    <t>Acreedor</t>
  </si>
  <si>
    <t>10030858897</t>
  </si>
  <si>
    <t>2205100202</t>
  </si>
  <si>
    <t>1907462382</t>
  </si>
  <si>
    <t>KR</t>
  </si>
  <si>
    <t>05154432630 LIZETH KARINA GUEVARA VARGAS</t>
  </si>
  <si>
    <t>H</t>
  </si>
  <si>
    <t>COOSALUD</t>
  </si>
  <si>
    <t>05-lmendoza Eurek</t>
  </si>
  <si>
    <t>2185</t>
  </si>
  <si>
    <t>11091129398</t>
  </si>
  <si>
    <t>1905781796</t>
  </si>
  <si>
    <t>76001159748 PAULA ANDREA ARIAS RUEDA</t>
  </si>
  <si>
    <t>76-aagudelo Eurek</t>
  </si>
  <si>
    <t>11091129777</t>
  </si>
  <si>
    <t>1905781887</t>
  </si>
  <si>
    <t>76001159748 PAULA ARIAS RUEDA</t>
  </si>
  <si>
    <t>11160934781</t>
  </si>
  <si>
    <t>1909447142</t>
  </si>
  <si>
    <t>15401000236 HELENA  MARIÑO ANGULO</t>
  </si>
  <si>
    <t>15-leruiz Eurek</t>
  </si>
  <si>
    <t>1171555085</t>
  </si>
  <si>
    <t>1907804646</t>
  </si>
  <si>
    <t>consulta de urgencias ROBINSON DAVID MUÑOZ</t>
  </si>
  <si>
    <t>GSUAREZ</t>
  </si>
  <si>
    <t>68-zmendez</t>
  </si>
  <si>
    <t>1180926746</t>
  </si>
  <si>
    <t>1907942889</t>
  </si>
  <si>
    <t>15480150925 LUIS JONIER BALLEN CASTILLO</t>
  </si>
  <si>
    <t>1181033685</t>
  </si>
  <si>
    <t>1907900670</t>
  </si>
  <si>
    <t>05154432631 DIANA VALENTINA GUEVARA VARGAS</t>
  </si>
  <si>
    <t>05-jmarin Eurek</t>
  </si>
  <si>
    <t>1907900672</t>
  </si>
  <si>
    <t>3091053181</t>
  </si>
  <si>
    <t>1908178484</t>
  </si>
  <si>
    <t>15401000297 SAIN  AVILA PEREZ</t>
  </si>
  <si>
    <t>4051656611</t>
  </si>
  <si>
    <t>1908190299</t>
  </si>
  <si>
    <t>15580142150 MARIA JULIA ESCARRAGA</t>
  </si>
  <si>
    <t>4051658881</t>
  </si>
  <si>
    <t>1908190326</t>
  </si>
  <si>
    <t>4100742704</t>
  </si>
  <si>
    <t>1908238766</t>
  </si>
  <si>
    <t>05895000100 RAFAEL CHAVEZ MORALES</t>
  </si>
  <si>
    <t>5100924382</t>
  </si>
  <si>
    <t>1908543468</t>
  </si>
  <si>
    <t>6131614865</t>
  </si>
  <si>
    <t>1908586100</t>
  </si>
  <si>
    <t>8011429297</t>
  </si>
  <si>
    <t>1906877430</t>
  </si>
  <si>
    <t>68689043247 LUIS EDUARDO ROJAS ORTEGA</t>
  </si>
  <si>
    <t>68-zmendez Eurek</t>
  </si>
  <si>
    <t>8161822363</t>
  </si>
  <si>
    <t>1907044692</t>
  </si>
  <si>
    <t>15401073093 LEYDI MAGYURY MARROQUIN RUEDA</t>
  </si>
  <si>
    <t>06042015</t>
  </si>
  <si>
    <t>1904378668</t>
  </si>
  <si>
    <t>1540114011</t>
  </si>
  <si>
    <t>15401076828 ANA ZULAY MARTINEZ OCAÑO</t>
  </si>
  <si>
    <t>LHINOJOSA</t>
  </si>
  <si>
    <t>8999991656</t>
  </si>
  <si>
    <t>ESE HOSPITAL SAN JOS</t>
  </si>
  <si>
    <t>2046</t>
  </si>
  <si>
    <t>100263813</t>
  </si>
  <si>
    <t>AB</t>
  </si>
  <si>
    <t>1540112011</t>
  </si>
  <si>
    <t>VLR A PAGAR GLOS FE 2046 RAD No 150682943</t>
  </si>
  <si>
    <t>MLOPEZ</t>
  </si>
  <si>
    <t>REG LEVANTAM DE GLOS</t>
  </si>
  <si>
    <t>3191619131</t>
  </si>
  <si>
    <t>1904388729</t>
  </si>
  <si>
    <t>LREYES</t>
  </si>
  <si>
    <t>4030941575</t>
  </si>
  <si>
    <t>1908197284</t>
  </si>
  <si>
    <t>6819014021</t>
  </si>
  <si>
    <t>68190001850 EDELFIO  RUEDA PARDO</t>
  </si>
  <si>
    <t>9070942261</t>
  </si>
  <si>
    <t>1905194070</t>
  </si>
  <si>
    <t>68190147440 LUZ MARINA QUINONES OSORIO</t>
  </si>
  <si>
    <t>BY00000605</t>
  </si>
  <si>
    <t>1901113714</t>
  </si>
  <si>
    <t>FE 2046 ABRIL/2012</t>
  </si>
  <si>
    <t>BY00000909</t>
  </si>
  <si>
    <t>1901307517</t>
  </si>
  <si>
    <t>FE 341917 AGOSTO/2012</t>
  </si>
  <si>
    <t>0000002185</t>
  </si>
  <si>
    <t>2645200201</t>
  </si>
  <si>
    <t>REG LEVANTAM GLOS FE 2046 RAD No 150682943</t>
  </si>
  <si>
    <t>S</t>
  </si>
  <si>
    <t>REG GLOS INIC FE 2046 No RAD 150682943</t>
  </si>
  <si>
    <t>100585455</t>
  </si>
  <si>
    <t>REGISTRO ACEPTACION DE GLOSA IPS C</t>
  </si>
  <si>
    <t>REGISTRO ACEPTACION DE GL</t>
  </si>
  <si>
    <t>GLOSA INICIAL Gl-6804823565</t>
  </si>
  <si>
    <t>100585456</t>
  </si>
  <si>
    <t>Gl-1506824331</t>
  </si>
  <si>
    <t>GLOSA INICIAL</t>
  </si>
  <si>
    <t>Estado de cartera E.S.E. HOSPITAL SAN JOSE DE LA PALMA NIT :  899.999.165</t>
  </si>
  <si>
    <t>Saldo Disponible a Favor del Hospital San Jose de La Palma  Corte 31/10/2017</t>
  </si>
  <si>
    <t>COOSALUD  NIT 800,249,241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</si>
</sst>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C0A]#,##0;\-#,##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4" fillId="2" borderId="0" xfId="0" applyFont="1" applyFill="1"/>
    <xf numFmtId="3" fontId="4" fillId="2" borderId="0" xfId="0" applyNumberFormat="1" applyFont="1" applyFill="1"/>
    <xf numFmtId="3" fontId="5" fillId="0" borderId="0" xfId="0" applyNumberFormat="1" applyFont="1" applyAlignment="1">
      <alignment horizontal="right"/>
    </xf>
    <xf numFmtId="0" fontId="6" fillId="0" borderId="0" xfId="0" applyFont="1"/>
    <xf numFmtId="3" fontId="6" fillId="0" borderId="0" xfId="0" applyNumberFormat="1" applyFont="1"/>
    <xf numFmtId="3" fontId="4" fillId="4" borderId="0" xfId="0" applyNumberFormat="1" applyFont="1" applyFill="1"/>
    <xf numFmtId="3" fontId="7" fillId="5" borderId="1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14" fontId="8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8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0" fillId="0" borderId="1" xfId="0" applyBorder="1"/>
    <xf numFmtId="0" fontId="5" fillId="7" borderId="1" xfId="0" applyFont="1" applyFill="1" applyBorder="1"/>
    <xf numFmtId="0" fontId="5" fillId="0" borderId="0" xfId="0" applyFont="1"/>
    <xf numFmtId="0" fontId="5" fillId="0" borderId="0" xfId="0" applyFont="1" applyAlignment="1">
      <alignment indent="1"/>
    </xf>
    <xf numFmtId="14" fontId="5" fillId="0" borderId="0" xfId="0" applyNumberFormat="1" applyFont="1" applyAlignment="1">
      <alignment horizontal="right"/>
    </xf>
    <xf numFmtId="0" fontId="5" fillId="0" borderId="0" xfId="0" applyNumberFormat="1" applyFont="1"/>
    <xf numFmtId="164" fontId="0" fillId="0" borderId="1" xfId="0" applyNumberFormat="1" applyBorder="1"/>
    <xf numFmtId="0" fontId="8" fillId="0" borderId="0" xfId="0" applyFont="1" applyBorder="1" applyAlignment="1" applyProtection="1">
      <alignment horizontal="center" vertical="top" wrapText="1" readingOrder="1"/>
      <protection locked="0"/>
    </xf>
    <xf numFmtId="0" fontId="0" fillId="0" borderId="0" xfId="0" applyBorder="1"/>
    <xf numFmtId="164" fontId="9" fillId="8" borderId="1" xfId="0" applyNumberFormat="1" applyFont="1" applyFill="1" applyBorder="1"/>
    <xf numFmtId="164" fontId="10" fillId="8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9" fillId="8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gif"/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2943225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536BE9-2357-4306-B53E-3634C3741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9432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152400</xdr:colOff>
      <xdr:row>1</xdr:row>
      <xdr:rowOff>133350</xdr:rowOff>
    </xdr:to>
    <xdr:pic>
      <xdr:nvPicPr>
        <xdr:cNvPr id="2" name="Picture 36">
          <a:extLst>
            <a:ext uri="{FF2B5EF4-FFF2-40B4-BE49-F238E27FC236}">
              <a16:creationId xmlns:a16="http://schemas.microsoft.com/office/drawing/2014/main" id="{2E575685-263C-40FE-BFD3-C226450D57A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152400</xdr:colOff>
      <xdr:row>2</xdr:row>
      <xdr:rowOff>133350</xdr:rowOff>
    </xdr:to>
    <xdr:pic>
      <xdr:nvPicPr>
        <xdr:cNvPr id="3" name="Picture 35">
          <a:extLst>
            <a:ext uri="{FF2B5EF4-FFF2-40B4-BE49-F238E27FC236}">
              <a16:creationId xmlns:a16="http://schemas.microsoft.com/office/drawing/2014/main" id="{C5F13746-A809-4E5C-9F73-0DB18D3C1F7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152400</xdr:colOff>
      <xdr:row>3</xdr:row>
      <xdr:rowOff>133350</xdr:rowOff>
    </xdr:to>
    <xdr:pic>
      <xdr:nvPicPr>
        <xdr:cNvPr id="4" name="Picture 34">
          <a:extLst>
            <a:ext uri="{FF2B5EF4-FFF2-40B4-BE49-F238E27FC236}">
              <a16:creationId xmlns:a16="http://schemas.microsoft.com/office/drawing/2014/main" id="{4D0F77CD-D2E9-4308-B39B-F533D6448BC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152400</xdr:colOff>
      <xdr:row>4</xdr:row>
      <xdr:rowOff>133350</xdr:rowOff>
    </xdr:to>
    <xdr:pic>
      <xdr:nvPicPr>
        <xdr:cNvPr id="5" name="Picture 33">
          <a:extLst>
            <a:ext uri="{FF2B5EF4-FFF2-40B4-BE49-F238E27FC236}">
              <a16:creationId xmlns:a16="http://schemas.microsoft.com/office/drawing/2014/main" id="{C375C009-1EDB-4CE2-BAC0-45551D5455A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152400</xdr:colOff>
      <xdr:row>5</xdr:row>
      <xdr:rowOff>133350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C37DD6A8-E667-4CEF-A5EF-163C78EB438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152400</xdr:colOff>
      <xdr:row>6</xdr:row>
      <xdr:rowOff>133350</xdr:rowOff>
    </xdr:to>
    <xdr:pic>
      <xdr:nvPicPr>
        <xdr:cNvPr id="7" name="Picture 31">
          <a:extLst>
            <a:ext uri="{FF2B5EF4-FFF2-40B4-BE49-F238E27FC236}">
              <a16:creationId xmlns:a16="http://schemas.microsoft.com/office/drawing/2014/main" id="{56F5DB16-B43B-4BBB-A19D-EDCB60F3A22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152400</xdr:colOff>
      <xdr:row>7</xdr:row>
      <xdr:rowOff>133350</xdr:rowOff>
    </xdr:to>
    <xdr:pic>
      <xdr:nvPicPr>
        <xdr:cNvPr id="8" name="Picture 30">
          <a:extLst>
            <a:ext uri="{FF2B5EF4-FFF2-40B4-BE49-F238E27FC236}">
              <a16:creationId xmlns:a16="http://schemas.microsoft.com/office/drawing/2014/main" id="{98D75D5C-0B43-43A9-9CFB-49427783682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152400</xdr:colOff>
      <xdr:row>8</xdr:row>
      <xdr:rowOff>133350</xdr:rowOff>
    </xdr:to>
    <xdr:pic>
      <xdr:nvPicPr>
        <xdr:cNvPr id="9" name="Picture 29">
          <a:extLst>
            <a:ext uri="{FF2B5EF4-FFF2-40B4-BE49-F238E27FC236}">
              <a16:creationId xmlns:a16="http://schemas.microsoft.com/office/drawing/2014/main" id="{9582F398-B6C5-47CE-848E-12CB1EF8711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5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152400</xdr:colOff>
      <xdr:row>9</xdr:row>
      <xdr:rowOff>133350</xdr:rowOff>
    </xdr:to>
    <xdr:pic>
      <xdr:nvPicPr>
        <xdr:cNvPr id="10" name="Picture 28">
          <a:extLst>
            <a:ext uri="{FF2B5EF4-FFF2-40B4-BE49-F238E27FC236}">
              <a16:creationId xmlns:a16="http://schemas.microsoft.com/office/drawing/2014/main" id="{36827E34-F83E-4EBB-AFB1-66E695FCA1F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7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152400</xdr:colOff>
      <xdr:row>10</xdr:row>
      <xdr:rowOff>133350</xdr:rowOff>
    </xdr:to>
    <xdr:pic>
      <xdr:nvPicPr>
        <xdr:cNvPr id="11" name="Picture 27">
          <a:extLst>
            <a:ext uri="{FF2B5EF4-FFF2-40B4-BE49-F238E27FC236}">
              <a16:creationId xmlns:a16="http://schemas.microsoft.com/office/drawing/2014/main" id="{F05098CE-253F-473C-B1C5-267A107AD0F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152400</xdr:colOff>
      <xdr:row>11</xdr:row>
      <xdr:rowOff>133350</xdr:rowOff>
    </xdr:to>
    <xdr:pic>
      <xdr:nvPicPr>
        <xdr:cNvPr id="12" name="Picture 26">
          <a:extLst>
            <a:ext uri="{FF2B5EF4-FFF2-40B4-BE49-F238E27FC236}">
              <a16:creationId xmlns:a16="http://schemas.microsoft.com/office/drawing/2014/main" id="{BBFCEA23-5E86-4597-A88C-23E0A1DECFF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1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152400</xdr:colOff>
      <xdr:row>12</xdr:row>
      <xdr:rowOff>133350</xdr:rowOff>
    </xdr:to>
    <xdr:pic>
      <xdr:nvPicPr>
        <xdr:cNvPr id="13" name="Picture 25">
          <a:extLst>
            <a:ext uri="{FF2B5EF4-FFF2-40B4-BE49-F238E27FC236}">
              <a16:creationId xmlns:a16="http://schemas.microsoft.com/office/drawing/2014/main" id="{ABD34657-2BE8-4A61-A5C1-E3B994BA477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3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152400</xdr:colOff>
      <xdr:row>13</xdr:row>
      <xdr:rowOff>133350</xdr:rowOff>
    </xdr:to>
    <xdr:pic>
      <xdr:nvPicPr>
        <xdr:cNvPr id="14" name="Picture 24">
          <a:extLst>
            <a:ext uri="{FF2B5EF4-FFF2-40B4-BE49-F238E27FC236}">
              <a16:creationId xmlns:a16="http://schemas.microsoft.com/office/drawing/2014/main" id="{CF41F9E6-4E7F-4BD6-B4EF-97559B8C6E7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5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152400</xdr:colOff>
      <xdr:row>14</xdr:row>
      <xdr:rowOff>133350</xdr:rowOff>
    </xdr:to>
    <xdr:pic>
      <xdr:nvPicPr>
        <xdr:cNvPr id="15" name="Picture 23">
          <a:extLst>
            <a:ext uri="{FF2B5EF4-FFF2-40B4-BE49-F238E27FC236}">
              <a16:creationId xmlns:a16="http://schemas.microsoft.com/office/drawing/2014/main" id="{2EBA0CE1-0CB5-4185-B6B8-1C542DC5F39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6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152400</xdr:colOff>
      <xdr:row>15</xdr:row>
      <xdr:rowOff>133350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B771E528-6A28-4847-80F1-B69A6F17471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8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152400</xdr:colOff>
      <xdr:row>16</xdr:row>
      <xdr:rowOff>133350</xdr:rowOff>
    </xdr:to>
    <xdr:pic>
      <xdr:nvPicPr>
        <xdr:cNvPr id="17" name="Picture 21">
          <a:extLst>
            <a:ext uri="{FF2B5EF4-FFF2-40B4-BE49-F238E27FC236}">
              <a16:creationId xmlns:a16="http://schemas.microsoft.com/office/drawing/2014/main" id="{A3D15961-CFA8-46B0-88A3-6BB2985C935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152400</xdr:colOff>
      <xdr:row>17</xdr:row>
      <xdr:rowOff>133350</xdr:rowOff>
    </xdr:to>
    <xdr:pic>
      <xdr:nvPicPr>
        <xdr:cNvPr id="18" name="Picture 19">
          <a:extLst>
            <a:ext uri="{FF2B5EF4-FFF2-40B4-BE49-F238E27FC236}">
              <a16:creationId xmlns:a16="http://schemas.microsoft.com/office/drawing/2014/main" id="{7F26F790-E1B2-47EE-A6E7-7D0C3807334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52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152400</xdr:colOff>
      <xdr:row>18</xdr:row>
      <xdr:rowOff>133350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922DE90C-EC00-4002-BD68-0C619CA24E4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14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152400</xdr:colOff>
      <xdr:row>19</xdr:row>
      <xdr:rowOff>133350</xdr:rowOff>
    </xdr:to>
    <xdr:pic>
      <xdr:nvPicPr>
        <xdr:cNvPr id="20" name="Picture 17">
          <a:extLst>
            <a:ext uri="{FF2B5EF4-FFF2-40B4-BE49-F238E27FC236}">
              <a16:creationId xmlns:a16="http://schemas.microsoft.com/office/drawing/2014/main" id="{BBF4F713-EFDF-410C-B203-5A800B6064A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765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152400</xdr:colOff>
      <xdr:row>20</xdr:row>
      <xdr:rowOff>133350</xdr:rowOff>
    </xdr:to>
    <xdr:pic>
      <xdr:nvPicPr>
        <xdr:cNvPr id="21" name="Picture 16">
          <a:extLst>
            <a:ext uri="{FF2B5EF4-FFF2-40B4-BE49-F238E27FC236}">
              <a16:creationId xmlns:a16="http://schemas.microsoft.com/office/drawing/2014/main" id="{6B3DDDC2-75F0-4968-90B8-2B2B5DCB776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152400</xdr:colOff>
      <xdr:row>21</xdr:row>
      <xdr:rowOff>133350</xdr:rowOff>
    </xdr:to>
    <xdr:pic>
      <xdr:nvPicPr>
        <xdr:cNvPr id="22" name="Picture 15">
          <a:extLst>
            <a:ext uri="{FF2B5EF4-FFF2-40B4-BE49-F238E27FC236}">
              <a16:creationId xmlns:a16="http://schemas.microsoft.com/office/drawing/2014/main" id="{F553ED2C-D013-4597-9E37-7DD37303DEF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00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152400</xdr:colOff>
      <xdr:row>22</xdr:row>
      <xdr:rowOff>133350</xdr:rowOff>
    </xdr:to>
    <xdr:pic>
      <xdr:nvPicPr>
        <xdr:cNvPr id="23" name="Picture 14">
          <a:extLst>
            <a:ext uri="{FF2B5EF4-FFF2-40B4-BE49-F238E27FC236}">
              <a16:creationId xmlns:a16="http://schemas.microsoft.com/office/drawing/2014/main" id="{FC3E3286-0695-4544-A6C2-70BF813A262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623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152400</xdr:colOff>
      <xdr:row>23</xdr:row>
      <xdr:rowOff>133350</xdr:rowOff>
    </xdr:to>
    <xdr:pic>
      <xdr:nvPicPr>
        <xdr:cNvPr id="24" name="Picture 13">
          <a:extLst>
            <a:ext uri="{FF2B5EF4-FFF2-40B4-BE49-F238E27FC236}">
              <a16:creationId xmlns:a16="http://schemas.microsoft.com/office/drawing/2014/main" id="{3102D440-E359-48DE-BCBF-4A50FBEFBAA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42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152400</xdr:colOff>
      <xdr:row>1</xdr:row>
      <xdr:rowOff>133350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3100253D-43AD-41A1-BC80-AA2E36F4BB4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48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152400</xdr:colOff>
      <xdr:row>2</xdr:row>
      <xdr:rowOff>133350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8B762995-73F1-4440-856D-CB110A228F9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00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152400</xdr:colOff>
      <xdr:row>3</xdr:row>
      <xdr:rowOff>133350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6BD04CC4-92CE-4BE3-92BA-65D5E90625B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71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152400</xdr:colOff>
      <xdr:row>4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D8D01B2-536E-408D-AB73-D3915A221AB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339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152400</xdr:colOff>
      <xdr:row>5</xdr:row>
      <xdr:rowOff>133350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AD361399-D5D1-438A-9CC2-03221D6E688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958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152400</xdr:colOff>
      <xdr:row>6</xdr:row>
      <xdr:rowOff>133350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2A8D656E-B7DC-4128-99A4-9C7501A9F65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lreyes_coosalud_com/Documents/CRUCES%20CARTERA%20BTA%20Y%20CUN/HX%20SAN%20JUAN%20BAUTISTA%20CHAPARRAL%20TOLIMA/CRUCE%20CARTERA%2030JUN21%20REV%2006AGO21%20HX%20SAN%20JUAN%20BAUT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"/>
      <sheetName val="RESUMEN"/>
    </sheetNames>
    <sheetDataSet>
      <sheetData sheetId="0">
        <row r="45">
          <cell r="E45">
            <v>0</v>
          </cell>
          <cell r="F4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414A-CAE2-4B33-9C0B-CAF53ACAC007}">
  <dimension ref="A1:P29"/>
  <sheetViews>
    <sheetView workbookViewId="0">
      <selection activeCell="J29" sqref="J29"/>
    </sheetView>
  </sheetViews>
  <sheetFormatPr baseColWidth="10" defaultRowHeight="15" x14ac:dyDescent="0.25"/>
  <cols>
    <col min="2" max="2" width="18" customWidth="1"/>
  </cols>
  <sheetData>
    <row r="1" spans="1:16" ht="76.5" x14ac:dyDescent="0.25">
      <c r="A1" s="12" t="s">
        <v>24</v>
      </c>
      <c r="B1" s="12" t="s">
        <v>25</v>
      </c>
      <c r="C1" s="12" t="s">
        <v>26</v>
      </c>
      <c r="D1" s="11" t="s">
        <v>13</v>
      </c>
      <c r="E1" s="11" t="s">
        <v>14</v>
      </c>
      <c r="F1" s="11" t="s">
        <v>15</v>
      </c>
      <c r="G1" s="11" t="s">
        <v>16</v>
      </c>
      <c r="H1" s="11" t="s">
        <v>17</v>
      </c>
      <c r="I1" s="11" t="s">
        <v>18</v>
      </c>
      <c r="J1" s="11" t="s">
        <v>19</v>
      </c>
      <c r="K1" s="11" t="s">
        <v>20</v>
      </c>
      <c r="L1" s="11" t="s">
        <v>21</v>
      </c>
      <c r="M1" s="11" t="s">
        <v>22</v>
      </c>
      <c r="N1" s="11" t="s">
        <v>23</v>
      </c>
    </row>
    <row r="2" spans="1:16" x14ac:dyDescent="0.25">
      <c r="A2" s="13">
        <v>2046</v>
      </c>
      <c r="B2" s="14">
        <v>36861</v>
      </c>
      <c r="C2" s="15">
        <v>379150</v>
      </c>
      <c r="D2" s="15">
        <v>379150</v>
      </c>
      <c r="E2" s="16"/>
      <c r="F2" s="16"/>
      <c r="G2" s="16"/>
      <c r="H2" s="16"/>
      <c r="I2" s="16"/>
      <c r="J2" s="16"/>
      <c r="K2" s="16"/>
      <c r="L2" s="15">
        <v>0</v>
      </c>
      <c r="M2" s="16"/>
      <c r="N2" s="22">
        <f>+C2-D2-E2-F2-G2-H2-I2-J2-K2-L2</f>
        <v>0</v>
      </c>
    </row>
    <row r="3" spans="1:16" x14ac:dyDescent="0.25">
      <c r="A3" s="13">
        <v>341917</v>
      </c>
      <c r="B3" s="14">
        <v>41156</v>
      </c>
      <c r="C3" s="15">
        <v>69826</v>
      </c>
      <c r="D3" s="15">
        <v>69826</v>
      </c>
      <c r="E3" s="16"/>
      <c r="F3" s="16"/>
      <c r="G3" s="16"/>
      <c r="H3" s="16"/>
      <c r="I3" s="16"/>
      <c r="J3" s="16"/>
      <c r="K3" s="16"/>
      <c r="L3" s="16">
        <v>0</v>
      </c>
      <c r="M3" s="16"/>
      <c r="N3" s="22">
        <f t="shared" ref="N3:N28" si="0">+C3-D3-E3-F3-G3-H3-I3-J3-K3-L3</f>
        <v>0</v>
      </c>
    </row>
    <row r="4" spans="1:16" x14ac:dyDescent="0.25">
      <c r="A4" s="13">
        <v>20655</v>
      </c>
      <c r="B4" s="14">
        <v>41978</v>
      </c>
      <c r="C4" s="15">
        <v>884200</v>
      </c>
      <c r="D4" s="15">
        <v>884200</v>
      </c>
      <c r="E4" s="16"/>
      <c r="F4" s="16"/>
      <c r="G4" s="16"/>
      <c r="H4" s="16"/>
      <c r="I4" s="16"/>
      <c r="J4" s="16"/>
      <c r="K4" s="16"/>
      <c r="L4" s="16">
        <v>0</v>
      </c>
      <c r="M4" s="16"/>
      <c r="N4" s="22">
        <f t="shared" si="0"/>
        <v>0</v>
      </c>
    </row>
    <row r="5" spans="1:16" x14ac:dyDescent="0.25">
      <c r="A5" s="13">
        <v>20743</v>
      </c>
      <c r="B5" s="14">
        <v>42079</v>
      </c>
      <c r="C5" s="15">
        <v>291300</v>
      </c>
      <c r="D5" s="15">
        <v>95500</v>
      </c>
      <c r="E5" s="16"/>
      <c r="F5" s="16"/>
      <c r="G5" s="16"/>
      <c r="H5" s="16"/>
      <c r="I5" s="16"/>
      <c r="J5" s="16"/>
      <c r="K5" s="16"/>
      <c r="L5" s="15">
        <v>195800</v>
      </c>
      <c r="M5" s="16"/>
      <c r="N5" s="22">
        <f t="shared" si="0"/>
        <v>0</v>
      </c>
    </row>
    <row r="6" spans="1:16" x14ac:dyDescent="0.25">
      <c r="A6" s="13">
        <v>368729</v>
      </c>
      <c r="B6" s="14">
        <v>42157</v>
      </c>
      <c r="C6" s="15">
        <v>105810</v>
      </c>
      <c r="D6" s="15">
        <v>105810</v>
      </c>
      <c r="E6" s="16"/>
      <c r="F6" s="16"/>
      <c r="G6" s="16"/>
      <c r="H6" s="16"/>
      <c r="I6" s="16"/>
      <c r="J6" s="16"/>
      <c r="K6" s="16"/>
      <c r="L6" s="16">
        <v>0</v>
      </c>
      <c r="M6" s="16"/>
      <c r="N6" s="22">
        <f t="shared" si="0"/>
        <v>0</v>
      </c>
    </row>
    <row r="7" spans="1:16" x14ac:dyDescent="0.25">
      <c r="A7" s="13">
        <v>20896</v>
      </c>
      <c r="B7" s="14">
        <v>42220</v>
      </c>
      <c r="C7" s="15">
        <v>468520</v>
      </c>
      <c r="D7" s="15">
        <v>468520</v>
      </c>
      <c r="E7" s="16"/>
      <c r="F7" s="16"/>
      <c r="G7" s="16"/>
      <c r="H7" s="16"/>
      <c r="I7" s="16"/>
      <c r="J7" s="16"/>
      <c r="K7" s="16"/>
      <c r="L7" s="16">
        <v>0</v>
      </c>
      <c r="M7" s="16"/>
      <c r="N7" s="22">
        <f t="shared" si="0"/>
        <v>0</v>
      </c>
      <c r="P7" s="23"/>
    </row>
    <row r="8" spans="1:16" x14ac:dyDescent="0.25">
      <c r="A8" s="13">
        <v>369418</v>
      </c>
      <c r="B8" s="14">
        <v>42272</v>
      </c>
      <c r="C8" s="15">
        <v>44360</v>
      </c>
      <c r="D8" s="15">
        <v>44360</v>
      </c>
      <c r="E8" s="16"/>
      <c r="F8" s="16"/>
      <c r="G8" s="16"/>
      <c r="H8" s="16"/>
      <c r="I8" s="16"/>
      <c r="J8" s="16"/>
      <c r="K8" s="16"/>
      <c r="L8" s="16">
        <v>0</v>
      </c>
      <c r="M8" s="16"/>
      <c r="N8" s="22">
        <f t="shared" si="0"/>
        <v>0</v>
      </c>
      <c r="P8" s="23"/>
    </row>
    <row r="9" spans="1:16" x14ac:dyDescent="0.25">
      <c r="A9" s="13">
        <v>371495</v>
      </c>
      <c r="B9" s="14">
        <v>42347</v>
      </c>
      <c r="C9" s="15">
        <v>132110</v>
      </c>
      <c r="D9" s="15">
        <v>0</v>
      </c>
      <c r="E9" s="16"/>
      <c r="F9" s="16"/>
      <c r="G9" s="16"/>
      <c r="H9" s="15">
        <v>132110</v>
      </c>
      <c r="I9" s="16"/>
      <c r="J9" s="16"/>
      <c r="K9" s="16"/>
      <c r="L9" s="16">
        <v>0</v>
      </c>
      <c r="M9" s="16"/>
      <c r="N9" s="22">
        <v>0</v>
      </c>
      <c r="P9" s="23"/>
    </row>
    <row r="10" spans="1:16" x14ac:dyDescent="0.25">
      <c r="A10" s="13">
        <v>2001707</v>
      </c>
      <c r="B10" s="14">
        <v>42557</v>
      </c>
      <c r="C10" s="15">
        <v>45300</v>
      </c>
      <c r="D10" s="15">
        <v>45300</v>
      </c>
      <c r="E10" s="16"/>
      <c r="F10" s="16"/>
      <c r="G10" s="16"/>
      <c r="H10" s="15"/>
      <c r="I10" s="16"/>
      <c r="J10" s="16"/>
      <c r="K10" s="16"/>
      <c r="L10" s="16">
        <v>0</v>
      </c>
      <c r="M10" s="16"/>
      <c r="N10" s="22">
        <f t="shared" si="0"/>
        <v>0</v>
      </c>
      <c r="P10" s="23"/>
    </row>
    <row r="11" spans="1:16" x14ac:dyDescent="0.25">
      <c r="A11" s="13">
        <v>2001708</v>
      </c>
      <c r="B11" s="14">
        <v>42557</v>
      </c>
      <c r="C11" s="15">
        <v>45300</v>
      </c>
      <c r="D11" s="15">
        <v>0</v>
      </c>
      <c r="E11" s="16"/>
      <c r="F11" s="16"/>
      <c r="G11" s="16"/>
      <c r="H11" s="15">
        <v>45300</v>
      </c>
      <c r="I11" s="16"/>
      <c r="J11" s="16"/>
      <c r="K11" s="16"/>
      <c r="L11" s="16">
        <v>0</v>
      </c>
      <c r="M11" s="16"/>
      <c r="N11" s="22">
        <f t="shared" si="0"/>
        <v>0</v>
      </c>
      <c r="P11" s="23"/>
    </row>
    <row r="12" spans="1:16" x14ac:dyDescent="0.25">
      <c r="A12" s="13">
        <v>374586</v>
      </c>
      <c r="B12" s="14">
        <v>42558</v>
      </c>
      <c r="C12" s="15">
        <v>53740</v>
      </c>
      <c r="D12" s="15">
        <v>0</v>
      </c>
      <c r="E12" s="16"/>
      <c r="F12" s="16"/>
      <c r="G12" s="16"/>
      <c r="H12" s="15">
        <v>53740</v>
      </c>
      <c r="I12" s="16"/>
      <c r="J12" s="16"/>
      <c r="K12" s="16"/>
      <c r="L12" s="16">
        <v>0</v>
      </c>
      <c r="M12" s="16"/>
      <c r="N12" s="22">
        <f t="shared" si="0"/>
        <v>0</v>
      </c>
      <c r="P12" s="24"/>
    </row>
    <row r="13" spans="1:16" x14ac:dyDescent="0.25">
      <c r="A13" s="13">
        <v>374988</v>
      </c>
      <c r="B13" s="14">
        <v>42559</v>
      </c>
      <c r="C13" s="15">
        <v>88500</v>
      </c>
      <c r="D13" s="15">
        <v>88500</v>
      </c>
      <c r="E13" s="16"/>
      <c r="F13" s="16"/>
      <c r="G13" s="16"/>
      <c r="H13" s="15"/>
      <c r="I13" s="16"/>
      <c r="J13" s="16"/>
      <c r="K13" s="16"/>
      <c r="L13" s="16">
        <v>0</v>
      </c>
      <c r="M13" s="16"/>
      <c r="N13" s="22">
        <f t="shared" si="0"/>
        <v>0</v>
      </c>
    </row>
    <row r="14" spans="1:16" x14ac:dyDescent="0.25">
      <c r="A14" s="13">
        <v>2001682</v>
      </c>
      <c r="B14" s="14">
        <v>42560</v>
      </c>
      <c r="C14" s="15">
        <v>64400</v>
      </c>
      <c r="D14" s="15">
        <v>64400</v>
      </c>
      <c r="E14" s="16"/>
      <c r="F14" s="16"/>
      <c r="G14" s="16"/>
      <c r="H14" s="15"/>
      <c r="I14" s="16"/>
      <c r="J14" s="16"/>
      <c r="K14" s="16"/>
      <c r="L14" s="16">
        <v>0</v>
      </c>
      <c r="M14" s="16"/>
      <c r="N14" s="22">
        <f t="shared" si="0"/>
        <v>0</v>
      </c>
    </row>
    <row r="15" spans="1:16" x14ac:dyDescent="0.25">
      <c r="A15" s="13">
        <v>2002975</v>
      </c>
      <c r="B15" s="14">
        <v>42732</v>
      </c>
      <c r="C15" s="15">
        <v>45300</v>
      </c>
      <c r="D15" s="15">
        <v>45300</v>
      </c>
      <c r="E15" s="16"/>
      <c r="F15" s="16"/>
      <c r="G15" s="16"/>
      <c r="H15" s="15"/>
      <c r="I15" s="16"/>
      <c r="J15" s="16"/>
      <c r="K15" s="16"/>
      <c r="L15" s="16">
        <v>0</v>
      </c>
      <c r="M15" s="16"/>
      <c r="N15" s="22">
        <f t="shared" si="0"/>
        <v>0</v>
      </c>
    </row>
    <row r="16" spans="1:16" x14ac:dyDescent="0.25">
      <c r="A16" s="13">
        <v>2003637</v>
      </c>
      <c r="B16" s="14">
        <v>42732</v>
      </c>
      <c r="C16" s="15">
        <v>102000</v>
      </c>
      <c r="D16" s="15">
        <v>0</v>
      </c>
      <c r="E16" s="16"/>
      <c r="F16" s="16"/>
      <c r="G16" s="16"/>
      <c r="H16" s="15">
        <v>102000</v>
      </c>
      <c r="I16" s="16"/>
      <c r="J16" s="16"/>
      <c r="K16" s="16"/>
      <c r="L16" s="16">
        <v>0</v>
      </c>
      <c r="M16" s="16"/>
      <c r="N16" s="22">
        <f t="shared" si="0"/>
        <v>0</v>
      </c>
    </row>
    <row r="17" spans="1:14" x14ac:dyDescent="0.25">
      <c r="A17" s="13">
        <v>2002188</v>
      </c>
      <c r="B17" s="14">
        <v>42753</v>
      </c>
      <c r="C17" s="15">
        <v>95900</v>
      </c>
      <c r="D17" s="15">
        <v>95900</v>
      </c>
      <c r="E17" s="16"/>
      <c r="F17" s="16"/>
      <c r="G17" s="16"/>
      <c r="H17" s="15"/>
      <c r="I17" s="16"/>
      <c r="J17" s="16"/>
      <c r="K17" s="16"/>
      <c r="L17" s="16">
        <v>0</v>
      </c>
      <c r="M17" s="16"/>
      <c r="N17" s="22">
        <f t="shared" si="0"/>
        <v>0</v>
      </c>
    </row>
    <row r="18" spans="1:14" x14ac:dyDescent="0.25">
      <c r="A18" s="13">
        <v>2002219</v>
      </c>
      <c r="B18" s="14">
        <v>42753</v>
      </c>
      <c r="C18" s="15">
        <v>45300</v>
      </c>
      <c r="D18" s="15">
        <v>45300</v>
      </c>
      <c r="E18" s="16"/>
      <c r="F18" s="16"/>
      <c r="G18" s="16"/>
      <c r="H18" s="15"/>
      <c r="I18" s="16"/>
      <c r="J18" s="16"/>
      <c r="K18" s="16"/>
      <c r="L18" s="16">
        <v>0</v>
      </c>
      <c r="M18" s="16"/>
      <c r="N18" s="22">
        <f t="shared" si="0"/>
        <v>0</v>
      </c>
    </row>
    <row r="19" spans="1:14" x14ac:dyDescent="0.25">
      <c r="A19" s="13">
        <v>2002220</v>
      </c>
      <c r="B19" s="14">
        <v>42753</v>
      </c>
      <c r="C19" s="15">
        <v>46330</v>
      </c>
      <c r="D19" s="15">
        <v>46330</v>
      </c>
      <c r="E19" s="16"/>
      <c r="F19" s="16"/>
      <c r="G19" s="16"/>
      <c r="H19" s="15"/>
      <c r="I19" s="16"/>
      <c r="J19" s="16"/>
      <c r="K19" s="16"/>
      <c r="L19" s="16">
        <v>0</v>
      </c>
      <c r="M19" s="16"/>
      <c r="N19" s="22">
        <f t="shared" si="0"/>
        <v>0</v>
      </c>
    </row>
    <row r="20" spans="1:14" x14ac:dyDescent="0.25">
      <c r="A20" s="13">
        <v>2004343</v>
      </c>
      <c r="B20" s="14">
        <v>42803</v>
      </c>
      <c r="C20" s="15">
        <v>29500</v>
      </c>
      <c r="D20" s="15">
        <v>29500</v>
      </c>
      <c r="E20" s="16"/>
      <c r="F20" s="16"/>
      <c r="G20" s="16"/>
      <c r="H20" s="15"/>
      <c r="I20" s="16"/>
      <c r="J20" s="16"/>
      <c r="K20" s="16"/>
      <c r="L20" s="16">
        <v>0</v>
      </c>
      <c r="M20" s="16"/>
      <c r="N20" s="22">
        <f t="shared" si="0"/>
        <v>0</v>
      </c>
    </row>
    <row r="21" spans="1:14" x14ac:dyDescent="0.25">
      <c r="A21" s="13">
        <v>380586</v>
      </c>
      <c r="B21" s="14">
        <v>42815</v>
      </c>
      <c r="C21" s="15">
        <v>88700</v>
      </c>
      <c r="D21" s="15">
        <v>88700</v>
      </c>
      <c r="E21" s="16"/>
      <c r="F21" s="16"/>
      <c r="G21" s="16"/>
      <c r="H21" s="15"/>
      <c r="I21" s="16"/>
      <c r="J21" s="16"/>
      <c r="K21" s="16"/>
      <c r="L21" s="16">
        <v>0</v>
      </c>
      <c r="M21" s="16"/>
      <c r="N21" s="22">
        <f t="shared" si="0"/>
        <v>0</v>
      </c>
    </row>
    <row r="22" spans="1:14" x14ac:dyDescent="0.25">
      <c r="A22" s="13">
        <v>2003828</v>
      </c>
      <c r="B22" s="14">
        <v>42815</v>
      </c>
      <c r="C22" s="15">
        <v>183455</v>
      </c>
      <c r="D22" s="15">
        <v>153822</v>
      </c>
      <c r="E22" s="16"/>
      <c r="F22" s="16"/>
      <c r="G22" s="16"/>
      <c r="H22" s="15"/>
      <c r="I22" s="16"/>
      <c r="J22" s="16"/>
      <c r="K22" s="16"/>
      <c r="L22" s="15">
        <v>29633</v>
      </c>
      <c r="M22" s="16"/>
      <c r="N22" s="22">
        <f t="shared" si="0"/>
        <v>0</v>
      </c>
    </row>
    <row r="23" spans="1:14" x14ac:dyDescent="0.25">
      <c r="A23" s="13">
        <v>2004335</v>
      </c>
      <c r="B23" s="14">
        <v>42815</v>
      </c>
      <c r="C23" s="15">
        <v>103000</v>
      </c>
      <c r="D23" s="15">
        <v>103000</v>
      </c>
      <c r="E23" s="16"/>
      <c r="F23" s="16"/>
      <c r="G23" s="16"/>
      <c r="H23" s="15"/>
      <c r="I23" s="16"/>
      <c r="J23" s="16"/>
      <c r="K23" s="16"/>
      <c r="L23" s="16">
        <v>0</v>
      </c>
      <c r="M23" s="16"/>
      <c r="N23" s="22">
        <f t="shared" si="0"/>
        <v>0</v>
      </c>
    </row>
    <row r="24" spans="1:14" x14ac:dyDescent="0.25">
      <c r="A24" s="13">
        <v>2004442</v>
      </c>
      <c r="B24" s="14">
        <v>42815</v>
      </c>
      <c r="C24" s="15">
        <v>151005</v>
      </c>
      <c r="D24" s="15">
        <v>151005</v>
      </c>
      <c r="E24" s="16"/>
      <c r="F24" s="16"/>
      <c r="G24" s="16"/>
      <c r="H24" s="15"/>
      <c r="I24" s="16"/>
      <c r="J24" s="16"/>
      <c r="K24" s="16"/>
      <c r="L24" s="16">
        <v>0</v>
      </c>
      <c r="M24" s="16"/>
      <c r="N24" s="22">
        <f t="shared" si="0"/>
        <v>0</v>
      </c>
    </row>
    <row r="25" spans="1:14" x14ac:dyDescent="0.25">
      <c r="A25" s="13">
        <v>2004982</v>
      </c>
      <c r="B25" s="14">
        <v>42865</v>
      </c>
      <c r="C25" s="15">
        <v>63630</v>
      </c>
      <c r="D25" s="15">
        <v>63630</v>
      </c>
      <c r="E25" s="16"/>
      <c r="F25" s="16"/>
      <c r="G25" s="16"/>
      <c r="H25" s="15"/>
      <c r="I25" s="16"/>
      <c r="J25" s="16"/>
      <c r="K25" s="16"/>
      <c r="L25" s="16">
        <v>0</v>
      </c>
      <c r="M25" s="16"/>
      <c r="N25" s="22">
        <f t="shared" si="0"/>
        <v>0</v>
      </c>
    </row>
    <row r="26" spans="1:14" x14ac:dyDescent="0.25">
      <c r="A26" s="13">
        <v>2005477</v>
      </c>
      <c r="B26" s="14">
        <v>42895</v>
      </c>
      <c r="C26" s="15">
        <v>48400</v>
      </c>
      <c r="D26" s="15">
        <v>48400</v>
      </c>
      <c r="E26" s="16"/>
      <c r="F26" s="16"/>
      <c r="G26" s="16"/>
      <c r="H26" s="15"/>
      <c r="I26" s="16"/>
      <c r="J26" s="16"/>
      <c r="K26" s="16"/>
      <c r="L26" s="16">
        <v>0</v>
      </c>
      <c r="M26" s="16"/>
      <c r="N26" s="22">
        <f t="shared" si="0"/>
        <v>0</v>
      </c>
    </row>
    <row r="27" spans="1:14" x14ac:dyDescent="0.25">
      <c r="A27" s="13">
        <v>2008406</v>
      </c>
      <c r="B27" s="14">
        <v>43020</v>
      </c>
      <c r="C27" s="15">
        <v>60015</v>
      </c>
      <c r="D27" s="15">
        <v>0</v>
      </c>
      <c r="E27" s="16"/>
      <c r="F27" s="16"/>
      <c r="G27" s="16"/>
      <c r="H27" s="15">
        <v>60015</v>
      </c>
      <c r="I27" s="16"/>
      <c r="J27" s="16"/>
      <c r="K27" s="16"/>
      <c r="L27" s="16">
        <v>0</v>
      </c>
      <c r="M27" s="16"/>
      <c r="N27" s="22">
        <f t="shared" si="0"/>
        <v>0</v>
      </c>
    </row>
    <row r="28" spans="1:14" x14ac:dyDescent="0.25">
      <c r="A28" s="13">
        <v>384892</v>
      </c>
      <c r="B28" s="14">
        <v>43055</v>
      </c>
      <c r="C28" s="15">
        <v>514663</v>
      </c>
      <c r="D28" s="15">
        <v>514663</v>
      </c>
      <c r="E28" s="16"/>
      <c r="F28" s="16"/>
      <c r="G28" s="16"/>
      <c r="H28" s="15"/>
      <c r="I28" s="16"/>
      <c r="J28" s="16"/>
      <c r="K28" s="16"/>
      <c r="L28" s="16">
        <v>0</v>
      </c>
      <c r="M28" s="16"/>
      <c r="N28" s="22">
        <f t="shared" si="0"/>
        <v>0</v>
      </c>
    </row>
    <row r="29" spans="1:14" ht="15.75" x14ac:dyDescent="0.25">
      <c r="C29" s="25">
        <f>SUM(C2:C28)</f>
        <v>4249714</v>
      </c>
      <c r="D29" s="26">
        <f>SUM(D2:D28)</f>
        <v>3631116</v>
      </c>
      <c r="E29" s="27">
        <f>SUM(E2:E28)</f>
        <v>0</v>
      </c>
      <c r="F29" s="27">
        <f t="shared" ref="F29:N29" si="1">SUM(F2:F28)</f>
        <v>0</v>
      </c>
      <c r="G29" s="27">
        <f t="shared" si="1"/>
        <v>0</v>
      </c>
      <c r="H29" s="26">
        <f>SUM(H2:H28)</f>
        <v>393165</v>
      </c>
      <c r="I29" s="27">
        <f t="shared" si="1"/>
        <v>0</v>
      </c>
      <c r="J29" s="27">
        <f t="shared" si="1"/>
        <v>0</v>
      </c>
      <c r="K29" s="27">
        <f t="shared" si="1"/>
        <v>0</v>
      </c>
      <c r="L29" s="26">
        <f>SUM(L2:L28)</f>
        <v>225433</v>
      </c>
      <c r="M29" s="27">
        <f t="shared" si="1"/>
        <v>0</v>
      </c>
      <c r="N29" s="26">
        <f t="shared" si="1"/>
        <v>0</v>
      </c>
    </row>
  </sheetData>
  <sortState xmlns:xlrd2="http://schemas.microsoft.com/office/spreadsheetml/2017/richdata2" ref="A2:N29">
    <sortCondition ref="B2:B2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CD472-6A82-4A4A-A00A-F81AA207B590}">
  <dimension ref="A1:H27"/>
  <sheetViews>
    <sheetView tabSelected="1" workbookViewId="0">
      <selection activeCell="C30" sqref="C30"/>
    </sheetView>
  </sheetViews>
  <sheetFormatPr baseColWidth="10" defaultRowHeight="15" x14ac:dyDescent="0.25"/>
  <cols>
    <col min="1" max="1" width="89" customWidth="1"/>
    <col min="2" max="2" width="22.5703125" customWidth="1"/>
    <col min="3" max="3" width="15.28515625" customWidth="1"/>
    <col min="4" max="4" width="18.7109375" customWidth="1"/>
    <col min="5" max="5" width="15.42578125" customWidth="1"/>
    <col min="6" max="6" width="19.28515625" customWidth="1"/>
    <col min="7" max="7" width="20.140625" customWidth="1"/>
    <col min="8" max="8" width="25.5703125" bestFit="1" customWidth="1"/>
  </cols>
  <sheetData>
    <row r="1" spans="1:8" x14ac:dyDescent="0.25">
      <c r="H1" s="1"/>
    </row>
    <row r="2" spans="1:8" x14ac:dyDescent="0.25">
      <c r="H2" s="1"/>
    </row>
    <row r="3" spans="1:8" x14ac:dyDescent="0.25">
      <c r="H3" s="1"/>
    </row>
    <row r="4" spans="1:8" x14ac:dyDescent="0.25">
      <c r="H4" s="1"/>
    </row>
    <row r="5" spans="1:8" ht="15.75" x14ac:dyDescent="0.25">
      <c r="A5" s="2" t="s">
        <v>0</v>
      </c>
      <c r="B5" s="2"/>
      <c r="C5" s="2"/>
      <c r="D5" s="2"/>
      <c r="E5" s="2"/>
      <c r="F5" s="2"/>
      <c r="G5" s="2"/>
      <c r="H5" s="1"/>
    </row>
    <row r="6" spans="1:8" ht="15.75" x14ac:dyDescent="0.25">
      <c r="A6" s="2" t="s">
        <v>144</v>
      </c>
      <c r="B6" s="2"/>
      <c r="C6" s="2"/>
      <c r="D6" s="2"/>
      <c r="E6" s="2"/>
      <c r="F6" s="2"/>
      <c r="G6" s="2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3" t="s">
        <v>1</v>
      </c>
      <c r="B8" s="3">
        <v>2000</v>
      </c>
      <c r="C8" s="3">
        <v>2012</v>
      </c>
      <c r="D8" s="3">
        <v>2014</v>
      </c>
      <c r="E8" s="3">
        <v>2015</v>
      </c>
      <c r="F8" s="3">
        <v>2016</v>
      </c>
      <c r="G8" s="3">
        <v>2017</v>
      </c>
      <c r="H8" s="4" t="s">
        <v>146</v>
      </c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ht="18.75" x14ac:dyDescent="0.3">
      <c r="A10" s="5" t="s">
        <v>2</v>
      </c>
      <c r="B10" s="6">
        <v>379150</v>
      </c>
      <c r="C10" s="6">
        <v>69826</v>
      </c>
      <c r="D10" s="6">
        <v>884200</v>
      </c>
      <c r="E10" s="6">
        <v>1042100</v>
      </c>
      <c r="F10" s="6">
        <v>444540</v>
      </c>
      <c r="G10" s="6">
        <v>1429898</v>
      </c>
      <c r="H10" s="6">
        <f>+CRUCE!C29</f>
        <v>4249714</v>
      </c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 t="s">
        <v>3</v>
      </c>
      <c r="B12" s="7">
        <v>0</v>
      </c>
      <c r="C12" s="7">
        <v>0</v>
      </c>
      <c r="D12" s="7">
        <v>0</v>
      </c>
      <c r="E12" s="7">
        <v>132110</v>
      </c>
      <c r="F12" s="7">
        <v>201040</v>
      </c>
      <c r="G12" s="7">
        <v>60015</v>
      </c>
      <c r="H12" s="7">
        <f>SUM(B12:G12)</f>
        <v>393165</v>
      </c>
    </row>
    <row r="13" spans="1:8" x14ac:dyDescent="0.25">
      <c r="A13" s="1" t="s">
        <v>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</row>
    <row r="14" spans="1:8" x14ac:dyDescent="0.25">
      <c r="A14" s="1" t="s">
        <v>5</v>
      </c>
      <c r="B14" s="7">
        <v>0</v>
      </c>
      <c r="C14" s="7">
        <f>+F14</f>
        <v>0</v>
      </c>
      <c r="D14" s="7">
        <f>+F14</f>
        <v>0</v>
      </c>
      <c r="E14" s="7">
        <v>195800</v>
      </c>
      <c r="F14" s="7">
        <f>+[1]CRUCE!F45</f>
        <v>0</v>
      </c>
      <c r="G14" s="7">
        <v>29633</v>
      </c>
      <c r="H14" s="7">
        <f>+CRUCE!L29</f>
        <v>225433</v>
      </c>
    </row>
    <row r="15" spans="1:8" x14ac:dyDescent="0.25">
      <c r="A15" s="1" t="s">
        <v>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 x14ac:dyDescent="0.25">
      <c r="A16" s="1" t="s">
        <v>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</row>
    <row r="17" spans="1:8" x14ac:dyDescent="0.25">
      <c r="A17" s="1" t="s">
        <v>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ht="18.75" x14ac:dyDescent="0.3">
      <c r="A19" s="5" t="s">
        <v>9</v>
      </c>
      <c r="B19" s="6">
        <f t="shared" ref="B19:C19" si="0">+B10-B12-B13-B14-B15-B16-B17</f>
        <v>379150</v>
      </c>
      <c r="C19" s="6">
        <f t="shared" si="0"/>
        <v>69826</v>
      </c>
      <c r="D19" s="6">
        <f>+D10-D12-D13-D14-D15-D16-D17</f>
        <v>884200</v>
      </c>
      <c r="E19" s="6">
        <f>+E10-E12-E13-E14-E15-E16-E17</f>
        <v>714190</v>
      </c>
      <c r="F19" s="6">
        <f>+F10-F12-F13-F14-F15-F16-F17</f>
        <v>243500</v>
      </c>
      <c r="G19" s="6">
        <f>+G10-G12-G13-G14-G15-G16-G17</f>
        <v>1340250</v>
      </c>
      <c r="H19" s="6">
        <f>+H10-H12-H13-H14-H15-H16-H17</f>
        <v>3631116</v>
      </c>
    </row>
    <row r="20" spans="1:8" x14ac:dyDescent="0.25">
      <c r="A20" s="1"/>
      <c r="B20" s="8"/>
      <c r="C20" s="8"/>
      <c r="D20" s="8"/>
      <c r="E20" s="8"/>
      <c r="F20" s="8"/>
      <c r="G20" s="8"/>
      <c r="H20" s="8"/>
    </row>
    <row r="21" spans="1:8" x14ac:dyDescent="0.25">
      <c r="A21" s="1" t="s">
        <v>12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</row>
    <row r="22" spans="1:8" ht="18.75" x14ac:dyDescent="0.3">
      <c r="A22" s="5" t="s">
        <v>10</v>
      </c>
      <c r="B22" s="6">
        <f t="shared" ref="B22:C22" si="1">+B19-B21</f>
        <v>379150</v>
      </c>
      <c r="C22" s="6">
        <f t="shared" si="1"/>
        <v>69826</v>
      </c>
      <c r="D22" s="6">
        <f>+D19-D21</f>
        <v>884200</v>
      </c>
      <c r="E22" s="6">
        <f>+E19-E21</f>
        <v>714190</v>
      </c>
      <c r="F22" s="6">
        <f>+F19-F21</f>
        <v>243500</v>
      </c>
      <c r="G22" s="6">
        <f>+G19-G21</f>
        <v>1340250</v>
      </c>
      <c r="H22" s="6">
        <f>+H19-H21</f>
        <v>3631116</v>
      </c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 t="s">
        <v>11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ht="18.75" x14ac:dyDescent="0.3">
      <c r="A26" s="5" t="s">
        <v>145</v>
      </c>
      <c r="B26" s="10">
        <f t="shared" ref="B26:C26" si="2">+B22-B24</f>
        <v>379150</v>
      </c>
      <c r="C26" s="10">
        <f t="shared" si="2"/>
        <v>69826</v>
      </c>
      <c r="D26" s="10">
        <f>+D22-D24</f>
        <v>884200</v>
      </c>
      <c r="E26" s="10">
        <f>+E22-E24</f>
        <v>714190</v>
      </c>
      <c r="F26" s="10">
        <f>+F22-F24</f>
        <v>243500</v>
      </c>
      <c r="G26" s="10">
        <f>+G22-G24</f>
        <v>1340250</v>
      </c>
      <c r="H26" s="10">
        <f>+H22-H24</f>
        <v>3631116</v>
      </c>
    </row>
    <row r="27" spans="1:8" x14ac:dyDescent="0.25">
      <c r="A27" s="1"/>
      <c r="B27" s="1"/>
      <c r="C27" s="1"/>
      <c r="D27" s="1"/>
      <c r="E27" s="1"/>
      <c r="F27" s="1"/>
      <c r="G27" s="1"/>
      <c r="H27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3AA68-88FA-41A7-AC41-FA91C559F8ED}">
  <dimension ref="A1:T24"/>
  <sheetViews>
    <sheetView workbookViewId="0">
      <selection activeCell="C25" sqref="C25"/>
    </sheetView>
  </sheetViews>
  <sheetFormatPr baseColWidth="10" defaultRowHeight="15" outlineLevelRow="3" x14ac:dyDescent="0.25"/>
  <cols>
    <col min="4" max="4" width="48" bestFit="1" customWidth="1"/>
  </cols>
  <sheetData>
    <row r="1" spans="1:20" s="18" customFormat="1" ht="12.75" x14ac:dyDescent="0.2">
      <c r="A1" s="17" t="s">
        <v>27</v>
      </c>
      <c r="B1" s="17" t="s">
        <v>28</v>
      </c>
      <c r="C1" s="17" t="s">
        <v>37</v>
      </c>
      <c r="D1" s="17" t="s">
        <v>39</v>
      </c>
      <c r="E1" s="17" t="s">
        <v>29</v>
      </c>
      <c r="F1" s="17" t="s">
        <v>30</v>
      </c>
      <c r="G1" s="17" t="s">
        <v>31</v>
      </c>
      <c r="H1" s="17" t="s">
        <v>32</v>
      </c>
      <c r="I1" s="17" t="s">
        <v>33</v>
      </c>
      <c r="J1" s="17" t="s">
        <v>34</v>
      </c>
      <c r="K1" s="17" t="s">
        <v>38</v>
      </c>
      <c r="L1" s="17" t="s">
        <v>35</v>
      </c>
      <c r="M1" s="17" t="s">
        <v>36</v>
      </c>
      <c r="N1" s="17" t="s">
        <v>40</v>
      </c>
      <c r="O1" s="17" t="s">
        <v>41</v>
      </c>
      <c r="P1" s="17" t="s">
        <v>42</v>
      </c>
      <c r="Q1" s="17" t="s">
        <v>43</v>
      </c>
      <c r="R1" s="17" t="s">
        <v>44</v>
      </c>
      <c r="S1" s="17" t="s">
        <v>45</v>
      </c>
      <c r="T1" s="17" t="s">
        <v>46</v>
      </c>
    </row>
    <row r="2" spans="1:20" s="18" customFormat="1" ht="12.75" outlineLevel="3" x14ac:dyDescent="0.2">
      <c r="A2" s="19"/>
      <c r="B2" s="21">
        <v>2001707</v>
      </c>
      <c r="C2" s="7">
        <v>45300</v>
      </c>
      <c r="D2" s="18" t="s">
        <v>51</v>
      </c>
      <c r="E2" s="18" t="s">
        <v>47</v>
      </c>
      <c r="F2" s="18" t="s">
        <v>48</v>
      </c>
      <c r="G2" s="18" t="s">
        <v>49</v>
      </c>
      <c r="H2" s="18" t="s">
        <v>50</v>
      </c>
      <c r="J2" s="20">
        <v>42431</v>
      </c>
      <c r="M2" s="20">
        <v>44510</v>
      </c>
      <c r="N2" s="18" t="s">
        <v>52</v>
      </c>
      <c r="O2" s="7">
        <v>2011</v>
      </c>
      <c r="P2" s="18" t="s">
        <v>53</v>
      </c>
      <c r="Q2" s="18" t="s">
        <v>54</v>
      </c>
      <c r="T2" s="18" t="s">
        <v>55</v>
      </c>
    </row>
    <row r="3" spans="1:20" s="18" customFormat="1" ht="12.75" outlineLevel="3" x14ac:dyDescent="0.2">
      <c r="A3" s="19"/>
      <c r="B3" s="21">
        <v>369418</v>
      </c>
      <c r="C3" s="7">
        <v>44360</v>
      </c>
      <c r="D3" s="18" t="s">
        <v>58</v>
      </c>
      <c r="E3" s="18" t="s">
        <v>56</v>
      </c>
      <c r="F3" s="18" t="s">
        <v>48</v>
      </c>
      <c r="G3" s="18" t="s">
        <v>57</v>
      </c>
      <c r="H3" s="18" t="s">
        <v>50</v>
      </c>
      <c r="J3" s="20">
        <v>42162</v>
      </c>
      <c r="M3" s="20">
        <v>44510</v>
      </c>
      <c r="N3" s="18" t="s">
        <v>52</v>
      </c>
      <c r="O3" s="7">
        <v>2340</v>
      </c>
      <c r="P3" s="18" t="s">
        <v>53</v>
      </c>
      <c r="Q3" s="18" t="s">
        <v>59</v>
      </c>
      <c r="T3" s="18" t="s">
        <v>55</v>
      </c>
    </row>
    <row r="4" spans="1:20" s="18" customFormat="1" ht="12.75" outlineLevel="3" x14ac:dyDescent="0.2">
      <c r="A4" s="19"/>
      <c r="B4" s="21">
        <v>368729</v>
      </c>
      <c r="C4" s="7">
        <v>105810</v>
      </c>
      <c r="D4" s="18" t="s">
        <v>62</v>
      </c>
      <c r="E4" s="18" t="s">
        <v>60</v>
      </c>
      <c r="F4" s="18" t="s">
        <v>48</v>
      </c>
      <c r="G4" s="18" t="s">
        <v>61</v>
      </c>
      <c r="H4" s="18" t="s">
        <v>50</v>
      </c>
      <c r="J4" s="20">
        <v>42118</v>
      </c>
      <c r="M4" s="20">
        <v>44510</v>
      </c>
      <c r="N4" s="18" t="s">
        <v>52</v>
      </c>
      <c r="O4" s="7">
        <v>2340</v>
      </c>
      <c r="P4" s="18" t="s">
        <v>53</v>
      </c>
      <c r="Q4" s="18" t="s">
        <v>59</v>
      </c>
      <c r="T4" s="18" t="s">
        <v>55</v>
      </c>
    </row>
    <row r="5" spans="1:20" s="18" customFormat="1" ht="12.75" outlineLevel="3" x14ac:dyDescent="0.2">
      <c r="A5" s="19"/>
      <c r="B5" s="21">
        <v>384892</v>
      </c>
      <c r="C5" s="7">
        <v>514663</v>
      </c>
      <c r="D5" s="18" t="s">
        <v>65</v>
      </c>
      <c r="E5" s="18" t="s">
        <v>63</v>
      </c>
      <c r="F5" s="18" t="s">
        <v>48</v>
      </c>
      <c r="G5" s="18" t="s">
        <v>64</v>
      </c>
      <c r="H5" s="18" t="s">
        <v>50</v>
      </c>
      <c r="J5" s="20">
        <v>43039</v>
      </c>
      <c r="M5" s="20">
        <v>44516</v>
      </c>
      <c r="N5" s="18" t="s">
        <v>52</v>
      </c>
      <c r="O5" s="7">
        <v>1602</v>
      </c>
      <c r="P5" s="18" t="s">
        <v>53</v>
      </c>
      <c r="Q5" s="18" t="s">
        <v>66</v>
      </c>
      <c r="T5" s="18" t="s">
        <v>55</v>
      </c>
    </row>
    <row r="6" spans="1:20" s="18" customFormat="1" ht="12.75" outlineLevel="3" x14ac:dyDescent="0.2">
      <c r="A6" s="19"/>
      <c r="B6" s="21">
        <v>2002975</v>
      </c>
      <c r="C6" s="7">
        <v>45300</v>
      </c>
      <c r="D6" s="18" t="s">
        <v>69</v>
      </c>
      <c r="E6" s="18" t="s">
        <v>67</v>
      </c>
      <c r="F6" s="18" t="s">
        <v>48</v>
      </c>
      <c r="G6" s="18" t="s">
        <v>68</v>
      </c>
      <c r="H6" s="18" t="s">
        <v>50</v>
      </c>
      <c r="J6" s="20">
        <v>42751</v>
      </c>
      <c r="M6" s="20">
        <v>44510</v>
      </c>
      <c r="N6" s="18" t="s">
        <v>52</v>
      </c>
      <c r="O6" s="7">
        <v>1905</v>
      </c>
      <c r="P6" s="18" t="s">
        <v>70</v>
      </c>
      <c r="Q6" s="18" t="s">
        <v>71</v>
      </c>
      <c r="T6" s="18" t="s">
        <v>55</v>
      </c>
    </row>
    <row r="7" spans="1:20" s="18" customFormat="1" ht="12.75" outlineLevel="3" x14ac:dyDescent="0.2">
      <c r="A7" s="19"/>
      <c r="B7" s="21">
        <v>2002188</v>
      </c>
      <c r="C7" s="7">
        <v>95900</v>
      </c>
      <c r="D7" s="18" t="s">
        <v>74</v>
      </c>
      <c r="E7" s="18" t="s">
        <v>72</v>
      </c>
      <c r="F7" s="18" t="s">
        <v>48</v>
      </c>
      <c r="G7" s="18" t="s">
        <v>73</v>
      </c>
      <c r="H7" s="18" t="s">
        <v>50</v>
      </c>
      <c r="J7" s="20">
        <v>42503</v>
      </c>
      <c r="M7" s="20">
        <v>44510</v>
      </c>
      <c r="N7" s="18" t="s">
        <v>52</v>
      </c>
      <c r="O7" s="7">
        <v>1890</v>
      </c>
      <c r="P7" s="18" t="s">
        <v>53</v>
      </c>
      <c r="Q7" s="18" t="s">
        <v>66</v>
      </c>
      <c r="T7" s="18" t="s">
        <v>55</v>
      </c>
    </row>
    <row r="8" spans="1:20" s="18" customFormat="1" ht="12.75" outlineLevel="3" x14ac:dyDescent="0.2">
      <c r="A8" s="19"/>
      <c r="B8" s="21">
        <v>2002219</v>
      </c>
      <c r="C8" s="7">
        <v>45300</v>
      </c>
      <c r="D8" s="18" t="s">
        <v>77</v>
      </c>
      <c r="E8" s="18" t="s">
        <v>75</v>
      </c>
      <c r="F8" s="18" t="s">
        <v>48</v>
      </c>
      <c r="G8" s="18" t="s">
        <v>76</v>
      </c>
      <c r="H8" s="18" t="s">
        <v>50</v>
      </c>
      <c r="J8" s="20">
        <v>42507</v>
      </c>
      <c r="M8" s="20">
        <v>44510</v>
      </c>
      <c r="N8" s="18" t="s">
        <v>52</v>
      </c>
      <c r="O8" s="7">
        <v>1904</v>
      </c>
      <c r="P8" s="18" t="s">
        <v>53</v>
      </c>
      <c r="Q8" s="18" t="s">
        <v>78</v>
      </c>
      <c r="T8" s="18" t="s">
        <v>55</v>
      </c>
    </row>
    <row r="9" spans="1:20" s="18" customFormat="1" ht="12.75" outlineLevel="3" x14ac:dyDescent="0.2">
      <c r="A9" s="19"/>
      <c r="B9" s="21">
        <v>2002220</v>
      </c>
      <c r="C9" s="7">
        <v>46330</v>
      </c>
      <c r="D9" s="18" t="s">
        <v>51</v>
      </c>
      <c r="E9" s="18" t="s">
        <v>75</v>
      </c>
      <c r="F9" s="18" t="s">
        <v>48</v>
      </c>
      <c r="G9" s="18" t="s">
        <v>79</v>
      </c>
      <c r="H9" s="18" t="s">
        <v>50</v>
      </c>
      <c r="J9" s="20">
        <v>42507</v>
      </c>
      <c r="M9" s="20">
        <v>44510</v>
      </c>
      <c r="N9" s="18" t="s">
        <v>52</v>
      </c>
      <c r="O9" s="7">
        <v>1904</v>
      </c>
      <c r="P9" s="18" t="s">
        <v>53</v>
      </c>
      <c r="Q9" s="18" t="s">
        <v>78</v>
      </c>
      <c r="T9" s="18" t="s">
        <v>55</v>
      </c>
    </row>
    <row r="10" spans="1:20" s="18" customFormat="1" ht="12.75" outlineLevel="3" x14ac:dyDescent="0.2">
      <c r="A10" s="19"/>
      <c r="B10" s="21">
        <v>2004343</v>
      </c>
      <c r="C10" s="7">
        <v>29500</v>
      </c>
      <c r="D10" s="18" t="s">
        <v>82</v>
      </c>
      <c r="E10" s="18" t="s">
        <v>80</v>
      </c>
      <c r="F10" s="18" t="s">
        <v>48</v>
      </c>
      <c r="G10" s="18" t="s">
        <v>81</v>
      </c>
      <c r="H10" s="18" t="s">
        <v>50</v>
      </c>
      <c r="J10" s="20">
        <v>42773</v>
      </c>
      <c r="M10" s="20">
        <v>44510</v>
      </c>
      <c r="N10" s="18" t="s">
        <v>52</v>
      </c>
      <c r="O10" s="7">
        <v>1831</v>
      </c>
      <c r="P10" s="18" t="s">
        <v>53</v>
      </c>
      <c r="Q10" s="18" t="s">
        <v>66</v>
      </c>
      <c r="T10" s="18" t="s">
        <v>55</v>
      </c>
    </row>
    <row r="11" spans="1:20" s="18" customFormat="1" ht="12.75" outlineLevel="3" x14ac:dyDescent="0.2">
      <c r="A11" s="19"/>
      <c r="B11" s="21">
        <v>2004442</v>
      </c>
      <c r="C11" s="7">
        <v>151005</v>
      </c>
      <c r="D11" s="18" t="s">
        <v>85</v>
      </c>
      <c r="E11" s="18" t="s">
        <v>83</v>
      </c>
      <c r="F11" s="18" t="s">
        <v>48</v>
      </c>
      <c r="G11" s="18" t="s">
        <v>84</v>
      </c>
      <c r="H11" s="18" t="s">
        <v>50</v>
      </c>
      <c r="J11" s="20">
        <v>42785</v>
      </c>
      <c r="M11" s="20">
        <v>44510</v>
      </c>
      <c r="N11" s="18" t="s">
        <v>52</v>
      </c>
      <c r="O11" s="7">
        <v>1831</v>
      </c>
      <c r="P11" s="18" t="s">
        <v>53</v>
      </c>
      <c r="Q11" s="18" t="s">
        <v>66</v>
      </c>
      <c r="T11" s="18" t="s">
        <v>55</v>
      </c>
    </row>
    <row r="12" spans="1:20" s="18" customFormat="1" ht="12.75" outlineLevel="3" x14ac:dyDescent="0.2">
      <c r="A12" s="19"/>
      <c r="B12" s="21">
        <v>380586</v>
      </c>
      <c r="C12" s="7">
        <v>88700</v>
      </c>
      <c r="D12" s="18" t="s">
        <v>85</v>
      </c>
      <c r="E12" s="18" t="s">
        <v>86</v>
      </c>
      <c r="F12" s="18" t="s">
        <v>48</v>
      </c>
      <c r="G12" s="18" t="s">
        <v>87</v>
      </c>
      <c r="H12" s="18" t="s">
        <v>50</v>
      </c>
      <c r="J12" s="20">
        <v>42774</v>
      </c>
      <c r="M12" s="20">
        <v>44510</v>
      </c>
      <c r="N12" s="18" t="s">
        <v>52</v>
      </c>
      <c r="O12" s="7">
        <v>1831</v>
      </c>
      <c r="P12" s="18" t="s">
        <v>53</v>
      </c>
      <c r="Q12" s="18" t="s">
        <v>66</v>
      </c>
      <c r="T12" s="18" t="s">
        <v>55</v>
      </c>
    </row>
    <row r="13" spans="1:20" s="18" customFormat="1" ht="12.75" outlineLevel="3" x14ac:dyDescent="0.2">
      <c r="A13" s="19"/>
      <c r="B13" s="21">
        <v>2004335</v>
      </c>
      <c r="C13" s="7">
        <v>103000</v>
      </c>
      <c r="D13" s="18" t="s">
        <v>90</v>
      </c>
      <c r="E13" s="18" t="s">
        <v>88</v>
      </c>
      <c r="F13" s="18" t="s">
        <v>48</v>
      </c>
      <c r="G13" s="18" t="s">
        <v>89</v>
      </c>
      <c r="H13" s="18" t="s">
        <v>50</v>
      </c>
      <c r="J13" s="20">
        <v>42773</v>
      </c>
      <c r="M13" s="20">
        <v>44510</v>
      </c>
      <c r="N13" s="18" t="s">
        <v>52</v>
      </c>
      <c r="O13" s="7">
        <v>1822</v>
      </c>
      <c r="P13" s="18" t="s">
        <v>53</v>
      </c>
      <c r="Q13" s="18" t="s">
        <v>54</v>
      </c>
      <c r="T13" s="18" t="s">
        <v>55</v>
      </c>
    </row>
    <row r="14" spans="1:20" s="18" customFormat="1" ht="12.75" outlineLevel="3" x14ac:dyDescent="0.2">
      <c r="A14" s="19"/>
      <c r="B14" s="21">
        <v>2004982</v>
      </c>
      <c r="C14" s="7">
        <v>63630</v>
      </c>
      <c r="D14" s="18" t="s">
        <v>82</v>
      </c>
      <c r="E14" s="18" t="s">
        <v>91</v>
      </c>
      <c r="F14" s="18" t="s">
        <v>48</v>
      </c>
      <c r="G14" s="18" t="s">
        <v>92</v>
      </c>
      <c r="H14" s="18" t="s">
        <v>50</v>
      </c>
      <c r="J14" s="20">
        <v>42851</v>
      </c>
      <c r="M14" s="20">
        <v>44510</v>
      </c>
      <c r="N14" s="18" t="s">
        <v>52</v>
      </c>
      <c r="O14" s="7">
        <v>1740</v>
      </c>
      <c r="P14" s="18" t="s">
        <v>53</v>
      </c>
      <c r="Q14" s="18" t="s">
        <v>66</v>
      </c>
      <c r="T14" s="18" t="s">
        <v>55</v>
      </c>
    </row>
    <row r="15" spans="1:20" s="18" customFormat="1" ht="12.75" outlineLevel="3" x14ac:dyDescent="0.2">
      <c r="A15" s="19"/>
      <c r="B15" s="21">
        <v>2005477</v>
      </c>
      <c r="C15" s="7">
        <v>48400</v>
      </c>
      <c r="D15" s="18" t="s">
        <v>82</v>
      </c>
      <c r="E15" s="18" t="s">
        <v>93</v>
      </c>
      <c r="F15" s="18" t="s">
        <v>48</v>
      </c>
      <c r="G15" s="18" t="s">
        <v>94</v>
      </c>
      <c r="H15" s="18" t="s">
        <v>50</v>
      </c>
      <c r="J15" s="20">
        <v>42885</v>
      </c>
      <c r="M15" s="20">
        <v>44510</v>
      </c>
      <c r="N15" s="18" t="s">
        <v>52</v>
      </c>
      <c r="O15" s="7">
        <v>1740</v>
      </c>
      <c r="P15" s="18" t="s">
        <v>53</v>
      </c>
      <c r="Q15" s="18" t="s">
        <v>66</v>
      </c>
      <c r="T15" s="18" t="s">
        <v>55</v>
      </c>
    </row>
    <row r="16" spans="1:20" s="18" customFormat="1" ht="12.75" outlineLevel="3" x14ac:dyDescent="0.2">
      <c r="A16" s="19"/>
      <c r="B16" s="21">
        <v>374988</v>
      </c>
      <c r="C16" s="7">
        <v>88500</v>
      </c>
      <c r="D16" s="18" t="s">
        <v>97</v>
      </c>
      <c r="E16" s="18" t="s">
        <v>95</v>
      </c>
      <c r="F16" s="18" t="s">
        <v>48</v>
      </c>
      <c r="G16" s="18" t="s">
        <v>96</v>
      </c>
      <c r="H16" s="18" t="s">
        <v>50</v>
      </c>
      <c r="J16" s="20">
        <v>42466</v>
      </c>
      <c r="M16" s="20">
        <v>44510</v>
      </c>
      <c r="N16" s="18" t="s">
        <v>52</v>
      </c>
      <c r="O16" s="7">
        <v>2074</v>
      </c>
      <c r="P16" s="18" t="s">
        <v>53</v>
      </c>
      <c r="Q16" s="18" t="s">
        <v>98</v>
      </c>
      <c r="T16" s="18" t="s">
        <v>55</v>
      </c>
    </row>
    <row r="17" spans="1:20" s="18" customFormat="1" ht="12.75" outlineLevel="3" x14ac:dyDescent="0.2">
      <c r="A17" s="19"/>
      <c r="B17" s="21">
        <v>2001682</v>
      </c>
      <c r="C17" s="7">
        <v>64400</v>
      </c>
      <c r="D17" s="18" t="s">
        <v>101</v>
      </c>
      <c r="E17" s="18" t="s">
        <v>99</v>
      </c>
      <c r="F17" s="18" t="s">
        <v>48</v>
      </c>
      <c r="G17" s="18" t="s">
        <v>100</v>
      </c>
      <c r="H17" s="18" t="s">
        <v>50</v>
      </c>
      <c r="J17" s="20">
        <v>42425</v>
      </c>
      <c r="M17" s="20">
        <v>44510</v>
      </c>
      <c r="N17" s="18" t="s">
        <v>52</v>
      </c>
      <c r="O17" s="7">
        <v>2043</v>
      </c>
      <c r="P17" s="18" t="s">
        <v>53</v>
      </c>
      <c r="Q17" s="18" t="s">
        <v>66</v>
      </c>
      <c r="T17" s="18" t="s">
        <v>55</v>
      </c>
    </row>
    <row r="18" spans="1:20" s="18" customFormat="1" ht="12.75" outlineLevel="3" x14ac:dyDescent="0.2">
      <c r="A18" s="19"/>
      <c r="B18" s="21">
        <v>20655</v>
      </c>
      <c r="C18" s="7">
        <v>884200</v>
      </c>
      <c r="D18" s="18" t="s">
        <v>105</v>
      </c>
      <c r="E18" s="18" t="s">
        <v>102</v>
      </c>
      <c r="F18" s="18" t="s">
        <v>48</v>
      </c>
      <c r="G18" s="18" t="s">
        <v>103</v>
      </c>
      <c r="H18" s="18" t="s">
        <v>50</v>
      </c>
      <c r="I18" s="18" t="s">
        <v>104</v>
      </c>
      <c r="J18" s="20">
        <v>41974</v>
      </c>
      <c r="M18" s="20">
        <v>44022</v>
      </c>
      <c r="N18" s="18" t="s">
        <v>52</v>
      </c>
      <c r="O18" s="7">
        <v>2603</v>
      </c>
      <c r="P18" s="18" t="s">
        <v>106</v>
      </c>
      <c r="Q18" s="18" t="s">
        <v>66</v>
      </c>
      <c r="R18" s="18" t="s">
        <v>107</v>
      </c>
      <c r="S18" s="18" t="s">
        <v>108</v>
      </c>
      <c r="T18" s="18" t="s">
        <v>55</v>
      </c>
    </row>
    <row r="19" spans="1:20" s="18" customFormat="1" ht="12.75" outlineLevel="3" x14ac:dyDescent="0.2">
      <c r="A19" s="19"/>
      <c r="B19" s="21">
        <v>2046</v>
      </c>
      <c r="C19" s="7">
        <v>320400</v>
      </c>
      <c r="D19" s="18" t="s">
        <v>113</v>
      </c>
      <c r="E19" s="18" t="s">
        <v>109</v>
      </c>
      <c r="F19" s="18" t="s">
        <v>48</v>
      </c>
      <c r="G19" s="18" t="s">
        <v>110</v>
      </c>
      <c r="H19" s="18" t="s">
        <v>111</v>
      </c>
      <c r="I19" s="18" t="s">
        <v>112</v>
      </c>
      <c r="J19" s="20">
        <v>41757</v>
      </c>
      <c r="M19" s="20">
        <v>41757</v>
      </c>
      <c r="N19" s="18" t="s">
        <v>52</v>
      </c>
      <c r="O19" s="7">
        <v>2870</v>
      </c>
      <c r="P19" s="18" t="s">
        <v>114</v>
      </c>
      <c r="Q19" s="18" t="s">
        <v>115</v>
      </c>
      <c r="R19" s="18" t="s">
        <v>107</v>
      </c>
      <c r="S19" s="18" t="s">
        <v>108</v>
      </c>
      <c r="T19" s="18" t="s">
        <v>55</v>
      </c>
    </row>
    <row r="20" spans="1:20" s="18" customFormat="1" ht="12.75" outlineLevel="3" x14ac:dyDescent="0.2">
      <c r="A20" s="19"/>
      <c r="B20" s="21">
        <v>20743</v>
      </c>
      <c r="C20" s="7">
        <v>95500</v>
      </c>
      <c r="D20" s="18" t="s">
        <v>82</v>
      </c>
      <c r="E20" s="18" t="s">
        <v>116</v>
      </c>
      <c r="F20" s="18" t="s">
        <v>48</v>
      </c>
      <c r="G20" s="18" t="s">
        <v>117</v>
      </c>
      <c r="H20" s="18" t="s">
        <v>50</v>
      </c>
      <c r="I20" s="18" t="s">
        <v>104</v>
      </c>
      <c r="J20" s="20">
        <v>42064</v>
      </c>
      <c r="M20" s="20">
        <v>43049</v>
      </c>
      <c r="N20" s="18" t="s">
        <v>52</v>
      </c>
      <c r="O20" s="7">
        <v>2575</v>
      </c>
      <c r="P20" s="18" t="s">
        <v>118</v>
      </c>
      <c r="Q20" s="18" t="s">
        <v>66</v>
      </c>
      <c r="R20" s="18" t="s">
        <v>107</v>
      </c>
      <c r="S20" s="18" t="s">
        <v>108</v>
      </c>
      <c r="T20" s="18" t="s">
        <v>55</v>
      </c>
    </row>
    <row r="21" spans="1:20" s="18" customFormat="1" ht="12.75" outlineLevel="3" x14ac:dyDescent="0.2">
      <c r="A21" s="19"/>
      <c r="B21" s="21">
        <v>2003828</v>
      </c>
      <c r="C21" s="7">
        <v>153822</v>
      </c>
      <c r="D21" s="18" t="s">
        <v>122</v>
      </c>
      <c r="E21" s="18" t="s">
        <v>119</v>
      </c>
      <c r="F21" s="18" t="s">
        <v>48</v>
      </c>
      <c r="G21" s="18" t="s">
        <v>120</v>
      </c>
      <c r="H21" s="18" t="s">
        <v>50</v>
      </c>
      <c r="I21" s="18" t="s">
        <v>121</v>
      </c>
      <c r="J21" s="20">
        <v>42711</v>
      </c>
      <c r="M21" s="20">
        <v>43049</v>
      </c>
      <c r="N21" s="18" t="s">
        <v>52</v>
      </c>
      <c r="O21" s="7">
        <v>1829</v>
      </c>
      <c r="P21" s="18" t="s">
        <v>118</v>
      </c>
      <c r="Q21" s="18" t="s">
        <v>98</v>
      </c>
      <c r="R21" s="18" t="s">
        <v>107</v>
      </c>
      <c r="S21" s="18" t="s">
        <v>108</v>
      </c>
      <c r="T21" s="18" t="s">
        <v>55</v>
      </c>
    </row>
    <row r="22" spans="1:20" s="18" customFormat="1" ht="12.75" outlineLevel="3" x14ac:dyDescent="0.2">
      <c r="A22" s="19"/>
      <c r="B22" s="21">
        <v>20896</v>
      </c>
      <c r="C22" s="7">
        <v>468520</v>
      </c>
      <c r="D22" s="18" t="s">
        <v>125</v>
      </c>
      <c r="E22" s="18" t="s">
        <v>123</v>
      </c>
      <c r="F22" s="18" t="s">
        <v>48</v>
      </c>
      <c r="G22" s="18" t="s">
        <v>124</v>
      </c>
      <c r="H22" s="18" t="s">
        <v>50</v>
      </c>
      <c r="I22" s="18" t="s">
        <v>121</v>
      </c>
      <c r="J22" s="20">
        <v>42186</v>
      </c>
      <c r="M22" s="20">
        <v>44022</v>
      </c>
      <c r="N22" s="18" t="s">
        <v>52</v>
      </c>
      <c r="O22" s="7">
        <v>2403</v>
      </c>
      <c r="P22" s="18" t="s">
        <v>106</v>
      </c>
      <c r="Q22" s="18" t="s">
        <v>98</v>
      </c>
      <c r="R22" s="18" t="s">
        <v>107</v>
      </c>
      <c r="S22" s="18" t="s">
        <v>108</v>
      </c>
      <c r="T22" s="18" t="s">
        <v>55</v>
      </c>
    </row>
    <row r="23" spans="1:20" s="18" customFormat="1" ht="12.75" outlineLevel="3" x14ac:dyDescent="0.2">
      <c r="A23" s="19"/>
      <c r="B23" s="21">
        <v>2046</v>
      </c>
      <c r="C23" s="7">
        <v>58750</v>
      </c>
      <c r="D23" s="18" t="s">
        <v>128</v>
      </c>
      <c r="E23" s="18" t="s">
        <v>126</v>
      </c>
      <c r="F23" s="18" t="s">
        <v>48</v>
      </c>
      <c r="G23" s="18" t="s">
        <v>127</v>
      </c>
      <c r="H23" s="18" t="s">
        <v>50</v>
      </c>
      <c r="I23" s="18" t="s">
        <v>112</v>
      </c>
      <c r="J23" s="20">
        <v>41045</v>
      </c>
      <c r="M23" s="20">
        <v>41354</v>
      </c>
      <c r="N23" s="18" t="s">
        <v>52</v>
      </c>
      <c r="O23" s="7">
        <v>3582</v>
      </c>
      <c r="P23" s="18" t="s">
        <v>53</v>
      </c>
      <c r="Q23" s="18" t="s">
        <v>128</v>
      </c>
      <c r="R23" s="18" t="s">
        <v>107</v>
      </c>
      <c r="S23" s="18" t="s">
        <v>108</v>
      </c>
      <c r="T23" s="18" t="s">
        <v>55</v>
      </c>
    </row>
    <row r="24" spans="1:20" s="18" customFormat="1" ht="12.75" outlineLevel="3" x14ac:dyDescent="0.2">
      <c r="A24" s="19"/>
      <c r="B24" s="21">
        <v>341917</v>
      </c>
      <c r="C24" s="7">
        <v>69826</v>
      </c>
      <c r="D24" s="18" t="s">
        <v>131</v>
      </c>
      <c r="E24" s="18" t="s">
        <v>129</v>
      </c>
      <c r="F24" s="18" t="s">
        <v>48</v>
      </c>
      <c r="G24" s="18" t="s">
        <v>130</v>
      </c>
      <c r="H24" s="18" t="s">
        <v>50</v>
      </c>
      <c r="I24" s="18" t="s">
        <v>112</v>
      </c>
      <c r="J24" s="20">
        <v>41190</v>
      </c>
      <c r="M24" s="20">
        <v>41251</v>
      </c>
      <c r="N24" s="18" t="s">
        <v>52</v>
      </c>
      <c r="O24" s="7">
        <v>3437</v>
      </c>
      <c r="P24" s="18" t="s">
        <v>53</v>
      </c>
      <c r="Q24" s="18" t="s">
        <v>131</v>
      </c>
      <c r="R24" s="18" t="s">
        <v>107</v>
      </c>
      <c r="S24" s="18" t="s">
        <v>108</v>
      </c>
      <c r="T24" s="18" t="s">
        <v>55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856B2-7C72-4984-9103-800E59CB7FBB}">
  <dimension ref="A1:T7"/>
  <sheetViews>
    <sheetView workbookViewId="0">
      <selection activeCell="B19" sqref="B19"/>
    </sheetView>
  </sheetViews>
  <sheetFormatPr baseColWidth="10" defaultRowHeight="15" outlineLevelRow="3" x14ac:dyDescent="0.25"/>
  <cols>
    <col min="4" max="4" width="46.5703125" bestFit="1" customWidth="1"/>
  </cols>
  <sheetData>
    <row r="1" spans="1:20" s="18" customFormat="1" ht="12.75" x14ac:dyDescent="0.2">
      <c r="A1" s="17" t="s">
        <v>27</v>
      </c>
      <c r="B1" s="17" t="s">
        <v>28</v>
      </c>
      <c r="C1" s="17" t="s">
        <v>37</v>
      </c>
      <c r="D1" s="17" t="s">
        <v>39</v>
      </c>
      <c r="E1" s="17" t="s">
        <v>29</v>
      </c>
      <c r="F1" s="17" t="s">
        <v>30</v>
      </c>
      <c r="G1" s="17" t="s">
        <v>31</v>
      </c>
      <c r="H1" s="17" t="s">
        <v>32</v>
      </c>
      <c r="I1" s="17" t="s">
        <v>33</v>
      </c>
      <c r="J1" s="17" t="s">
        <v>34</v>
      </c>
      <c r="K1" s="17" t="s">
        <v>38</v>
      </c>
      <c r="L1" s="17" t="s">
        <v>35</v>
      </c>
      <c r="M1" s="17" t="s">
        <v>36</v>
      </c>
      <c r="N1" s="17" t="s">
        <v>40</v>
      </c>
      <c r="O1" s="17" t="s">
        <v>41</v>
      </c>
      <c r="P1" s="17" t="s">
        <v>42</v>
      </c>
      <c r="Q1" s="17" t="s">
        <v>43</v>
      </c>
      <c r="R1" s="17" t="s">
        <v>44</v>
      </c>
      <c r="S1" s="17" t="s">
        <v>45</v>
      </c>
      <c r="T1" s="17" t="s">
        <v>46</v>
      </c>
    </row>
    <row r="2" spans="1:20" s="18" customFormat="1" ht="12.75" outlineLevel="3" x14ac:dyDescent="0.2">
      <c r="A2" s="19"/>
      <c r="B2" s="21">
        <v>2046</v>
      </c>
      <c r="C2" s="7">
        <v>320400</v>
      </c>
      <c r="D2" s="18" t="s">
        <v>134</v>
      </c>
      <c r="E2" s="18" t="s">
        <v>132</v>
      </c>
      <c r="F2" s="18" t="s">
        <v>133</v>
      </c>
      <c r="G2" s="18" t="s">
        <v>110</v>
      </c>
      <c r="H2" s="18" t="s">
        <v>111</v>
      </c>
      <c r="I2" s="18" t="s">
        <v>112</v>
      </c>
      <c r="J2" s="20">
        <v>41757</v>
      </c>
      <c r="K2" s="18" t="s">
        <v>110</v>
      </c>
      <c r="M2" s="20">
        <v>41757</v>
      </c>
      <c r="N2" s="18" t="s">
        <v>135</v>
      </c>
      <c r="O2" s="7">
        <v>0</v>
      </c>
      <c r="P2" s="18" t="s">
        <v>114</v>
      </c>
      <c r="Q2" s="18" t="s">
        <v>115</v>
      </c>
      <c r="R2" s="18" t="s">
        <v>107</v>
      </c>
      <c r="S2" s="18" t="s">
        <v>108</v>
      </c>
      <c r="T2" s="18" t="s">
        <v>55</v>
      </c>
    </row>
    <row r="3" spans="1:20" s="18" customFormat="1" ht="12.75" outlineLevel="3" x14ac:dyDescent="0.2">
      <c r="A3" s="19"/>
      <c r="B3" s="21">
        <v>2046</v>
      </c>
      <c r="C3" s="7">
        <v>320400</v>
      </c>
      <c r="D3" s="18" t="s">
        <v>136</v>
      </c>
      <c r="E3" s="18" t="s">
        <v>109</v>
      </c>
      <c r="F3" s="18" t="s">
        <v>133</v>
      </c>
      <c r="G3" s="18" t="s">
        <v>127</v>
      </c>
      <c r="H3" s="18" t="s">
        <v>50</v>
      </c>
      <c r="I3" s="18" t="s">
        <v>112</v>
      </c>
      <c r="J3" s="20">
        <v>41045</v>
      </c>
      <c r="K3" s="18" t="s">
        <v>110</v>
      </c>
      <c r="M3" s="20">
        <v>41354</v>
      </c>
      <c r="N3" s="18" t="s">
        <v>52</v>
      </c>
      <c r="O3" s="7">
        <v>602</v>
      </c>
      <c r="P3" s="18" t="s">
        <v>53</v>
      </c>
      <c r="Q3" s="18" t="s">
        <v>128</v>
      </c>
      <c r="R3" s="18" t="s">
        <v>107</v>
      </c>
      <c r="S3" s="18" t="s">
        <v>108</v>
      </c>
      <c r="T3" s="18" t="s">
        <v>55</v>
      </c>
    </row>
    <row r="4" spans="1:20" s="18" customFormat="1" ht="12.75" outlineLevel="3" x14ac:dyDescent="0.2">
      <c r="A4" s="19"/>
      <c r="B4" s="21">
        <v>2003828</v>
      </c>
      <c r="C4" s="7">
        <v>29633</v>
      </c>
      <c r="D4" s="18" t="s">
        <v>138</v>
      </c>
      <c r="E4" s="18" t="s">
        <v>132</v>
      </c>
      <c r="F4" s="18" t="s">
        <v>133</v>
      </c>
      <c r="G4" s="18" t="s">
        <v>137</v>
      </c>
      <c r="H4" s="18" t="s">
        <v>111</v>
      </c>
      <c r="I4" s="18" t="s">
        <v>121</v>
      </c>
      <c r="J4" s="20">
        <v>43034</v>
      </c>
      <c r="K4" s="18" t="s">
        <v>137</v>
      </c>
      <c r="M4" s="20">
        <v>43091</v>
      </c>
      <c r="N4" s="18" t="s">
        <v>135</v>
      </c>
      <c r="O4" s="7">
        <v>57</v>
      </c>
      <c r="P4" s="18" t="s">
        <v>118</v>
      </c>
      <c r="Q4" s="18" t="s">
        <v>139</v>
      </c>
      <c r="R4" s="18" t="s">
        <v>107</v>
      </c>
      <c r="S4" s="18" t="s">
        <v>108</v>
      </c>
      <c r="T4" s="18" t="s">
        <v>55</v>
      </c>
    </row>
    <row r="5" spans="1:20" s="18" customFormat="1" ht="12.75" outlineLevel="3" x14ac:dyDescent="0.2">
      <c r="A5" s="19"/>
      <c r="B5" s="21">
        <v>2003828</v>
      </c>
      <c r="C5" s="7">
        <v>29633</v>
      </c>
      <c r="D5" s="18" t="s">
        <v>140</v>
      </c>
      <c r="E5" s="18" t="s">
        <v>119</v>
      </c>
      <c r="F5" s="18" t="s">
        <v>133</v>
      </c>
      <c r="G5" s="18" t="s">
        <v>120</v>
      </c>
      <c r="H5" s="18" t="s">
        <v>50</v>
      </c>
      <c r="I5" s="18" t="s">
        <v>121</v>
      </c>
      <c r="J5" s="20">
        <v>42711</v>
      </c>
      <c r="K5" s="18" t="s">
        <v>137</v>
      </c>
      <c r="M5" s="20">
        <v>43049</v>
      </c>
      <c r="N5" s="18" t="s">
        <v>52</v>
      </c>
      <c r="O5" s="7">
        <v>230</v>
      </c>
      <c r="P5" s="18" t="s">
        <v>118</v>
      </c>
      <c r="Q5" s="18" t="s">
        <v>98</v>
      </c>
      <c r="R5" s="18" t="s">
        <v>107</v>
      </c>
      <c r="S5" s="18" t="s">
        <v>108</v>
      </c>
      <c r="T5" s="18" t="s">
        <v>55</v>
      </c>
    </row>
    <row r="6" spans="1:20" s="18" customFormat="1" ht="12.75" outlineLevel="3" x14ac:dyDescent="0.2">
      <c r="A6" s="19"/>
      <c r="B6" s="21">
        <v>20743</v>
      </c>
      <c r="C6" s="7">
        <v>195800</v>
      </c>
      <c r="D6" s="18" t="s">
        <v>138</v>
      </c>
      <c r="E6" s="18" t="s">
        <v>132</v>
      </c>
      <c r="F6" s="18" t="s">
        <v>133</v>
      </c>
      <c r="G6" s="18" t="s">
        <v>141</v>
      </c>
      <c r="H6" s="18" t="s">
        <v>111</v>
      </c>
      <c r="I6" s="18" t="s">
        <v>104</v>
      </c>
      <c r="J6" s="20">
        <v>43034</v>
      </c>
      <c r="K6" s="18" t="s">
        <v>141</v>
      </c>
      <c r="M6" s="20">
        <v>43091</v>
      </c>
      <c r="N6" s="18" t="s">
        <v>135</v>
      </c>
      <c r="O6" s="7">
        <v>57</v>
      </c>
      <c r="P6" s="18" t="s">
        <v>118</v>
      </c>
      <c r="Q6" s="18" t="s">
        <v>139</v>
      </c>
      <c r="R6" s="18" t="s">
        <v>107</v>
      </c>
      <c r="S6" s="18" t="s">
        <v>108</v>
      </c>
      <c r="T6" s="18" t="s">
        <v>55</v>
      </c>
    </row>
    <row r="7" spans="1:20" s="18" customFormat="1" ht="12.75" outlineLevel="3" x14ac:dyDescent="0.2">
      <c r="A7" s="19"/>
      <c r="B7" s="21">
        <v>20743</v>
      </c>
      <c r="C7" s="7">
        <v>195800</v>
      </c>
      <c r="D7" s="18" t="s">
        <v>143</v>
      </c>
      <c r="E7" s="18" t="s">
        <v>142</v>
      </c>
      <c r="F7" s="18" t="s">
        <v>133</v>
      </c>
      <c r="G7" s="18" t="s">
        <v>117</v>
      </c>
      <c r="H7" s="18" t="s">
        <v>50</v>
      </c>
      <c r="I7" s="18" t="s">
        <v>104</v>
      </c>
      <c r="J7" s="20">
        <v>42064</v>
      </c>
      <c r="K7" s="18" t="s">
        <v>141</v>
      </c>
      <c r="M7" s="20">
        <v>43049</v>
      </c>
      <c r="N7" s="18" t="s">
        <v>52</v>
      </c>
      <c r="O7" s="7">
        <v>979</v>
      </c>
      <c r="P7" s="18" t="s">
        <v>118</v>
      </c>
      <c r="Q7" s="18" t="s">
        <v>66</v>
      </c>
      <c r="R7" s="18" t="s">
        <v>107</v>
      </c>
      <c r="S7" s="18" t="s">
        <v>108</v>
      </c>
      <c r="T7" s="18" t="s">
        <v>55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CRUCE</vt:lpstr>
      <vt:lpstr>RESUMEN NIT 800</vt:lpstr>
      <vt:lpstr>PEND X PAGAR </vt:lpstr>
      <vt:lpstr>PAGOS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Reyes Bernal</dc:creator>
  <cp:lastModifiedBy>Laura Reyes Bernal</cp:lastModifiedBy>
  <dcterms:created xsi:type="dcterms:W3CDTF">2022-03-14T14:57:16Z</dcterms:created>
  <dcterms:modified xsi:type="dcterms:W3CDTF">2022-05-12T15:42:52Z</dcterms:modified>
</cp:coreProperties>
</file>