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oosaludcom-my.sharepoint.com/personal/labello_coosalud_com/Documents/CRUCES DE CARTERA/2022/ESE HOSPITAL SAN ANTONIO DE SESQUILE/"/>
    </mc:Choice>
  </mc:AlternateContent>
  <xr:revisionPtr revIDLastSave="466" documentId="8_{F110E652-AB29-440D-A7F4-8CE39180E87E}" xr6:coauthVersionLast="47" xr6:coauthVersionMax="47" xr10:uidLastSave="{379CD8C5-3E3E-491B-8DDC-44458C6857D9}"/>
  <bookViews>
    <workbookView xWindow="-120" yWindow="-120" windowWidth="29040" windowHeight="15840" activeTab="1" xr2:uid="{00000000-000D-0000-FFFF-FFFF00000000}"/>
  </bookViews>
  <sheets>
    <sheet name="CARTERA HOSPITAL " sheetId="1" r:id="rId1"/>
    <sheet name="CRUCE NIT 900" sheetId="2" r:id="rId2"/>
    <sheet name="NIT 800" sheetId="6" r:id="rId3"/>
    <sheet name="RESUMEN" sheetId="8" r:id="rId4"/>
    <sheet name="PAGOS" sheetId="3" r:id="rId5"/>
    <sheet name="CARTERA COOSALUD" sheetId="4" r:id="rId6"/>
    <sheet name="GLOSAS X CONCILIAR" sheetId="5" r:id="rId7"/>
    <sheet name="DEVOLUCIONES" sheetId="7" r:id="rId8"/>
  </sheets>
  <definedNames>
    <definedName name="_xlnm._FilterDatabase" localSheetId="5" hidden="1">'CARTERA COOSALUD'!$A$1:$H$35</definedName>
    <definedName name="_xlnm._FilterDatabase" localSheetId="1" hidden="1">'CRUCE NIT 900'!$A$1:$H$41</definedName>
    <definedName name="_xlnm._FilterDatabase" localSheetId="4" hidden="1">PAGOS!$A$1:$I$173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4" i="8" l="1"/>
  <c r="D58" i="8"/>
  <c r="B58" i="8"/>
  <c r="C56" i="8"/>
  <c r="D56" i="8" s="1"/>
  <c r="B36" i="4"/>
  <c r="D49" i="8"/>
  <c r="D48" i="8"/>
  <c r="D47" i="8"/>
  <c r="D46" i="8"/>
  <c r="D45" i="8"/>
  <c r="D44" i="8"/>
  <c r="D53" i="8"/>
  <c r="D42" i="8"/>
  <c r="D51" i="8" s="1"/>
  <c r="E4" i="6"/>
  <c r="D4" i="6"/>
  <c r="C4" i="6"/>
  <c r="C17" i="8"/>
  <c r="C16" i="8"/>
  <c r="C15" i="8"/>
  <c r="C14" i="8"/>
  <c r="C13" i="8"/>
  <c r="C12" i="8"/>
  <c r="C10" i="8"/>
  <c r="C51" i="8"/>
  <c r="C54" i="8" s="1"/>
  <c r="B51" i="8"/>
  <c r="B54" i="8" s="1"/>
  <c r="B19" i="8"/>
  <c r="B22" i="8" s="1"/>
  <c r="B26" i="8" s="1"/>
  <c r="I39" i="2"/>
  <c r="I34" i="2"/>
  <c r="I32" i="2"/>
  <c r="C41" i="2"/>
  <c r="F16" i="2"/>
  <c r="H16" i="2" s="1"/>
  <c r="G39" i="2"/>
  <c r="H39" i="2" s="1"/>
  <c r="G34" i="2"/>
  <c r="H34" i="2" s="1"/>
  <c r="G32" i="2"/>
  <c r="H32" i="2" s="1"/>
  <c r="H37" i="2"/>
  <c r="H33" i="2"/>
  <c r="E3" i="6"/>
  <c r="E2" i="6"/>
  <c r="B166" i="3"/>
  <c r="B158" i="3"/>
  <c r="B149" i="3"/>
  <c r="B146" i="3"/>
  <c r="B142" i="3"/>
  <c r="B139" i="3"/>
  <c r="B134" i="3"/>
  <c r="B129" i="3"/>
  <c r="B131" i="3"/>
  <c r="B102" i="3"/>
  <c r="B93" i="3"/>
  <c r="B85" i="3"/>
  <c r="B74" i="3"/>
  <c r="B64" i="3"/>
  <c r="B66" i="3"/>
  <c r="E13" i="2"/>
  <c r="H13" i="2" s="1"/>
  <c r="E11" i="2"/>
  <c r="H11" i="2" s="1"/>
  <c r="H7" i="2"/>
  <c r="E5" i="2"/>
  <c r="H5" i="2" s="1"/>
  <c r="H30" i="2"/>
  <c r="H31" i="2"/>
  <c r="H35" i="2"/>
  <c r="H36" i="2"/>
  <c r="H38" i="2"/>
  <c r="H40" i="2"/>
  <c r="D2" i="2"/>
  <c r="D3" i="2"/>
  <c r="H3" i="2" s="1"/>
  <c r="D4" i="2"/>
  <c r="H4" i="2" s="1"/>
  <c r="D6" i="2"/>
  <c r="H6" i="2" s="1"/>
  <c r="D8" i="2"/>
  <c r="H8" i="2" s="1"/>
  <c r="D9" i="2"/>
  <c r="H9" i="2" s="1"/>
  <c r="D10" i="2"/>
  <c r="H10" i="2" s="1"/>
  <c r="D12" i="2"/>
  <c r="H12" i="2" s="1"/>
  <c r="D14" i="2"/>
  <c r="H14" i="2" s="1"/>
  <c r="D15" i="2"/>
  <c r="H15" i="2" s="1"/>
  <c r="D17" i="2"/>
  <c r="H17" i="2" s="1"/>
  <c r="D18" i="2"/>
  <c r="H18" i="2" s="1"/>
  <c r="D19" i="2"/>
  <c r="H19" i="2" s="1"/>
  <c r="D20" i="2"/>
  <c r="H20" i="2" s="1"/>
  <c r="D21" i="2"/>
  <c r="H21" i="2" s="1"/>
  <c r="D22" i="2"/>
  <c r="H22" i="2" s="1"/>
  <c r="D23" i="2"/>
  <c r="H23" i="2" s="1"/>
  <c r="D24" i="2"/>
  <c r="H24" i="2" s="1"/>
  <c r="D25" i="2"/>
  <c r="H25" i="2" s="1"/>
  <c r="D26" i="2"/>
  <c r="H26" i="2" s="1"/>
  <c r="D27" i="2"/>
  <c r="H27" i="2" s="1"/>
  <c r="D28" i="2"/>
  <c r="H28" i="2" s="1"/>
  <c r="D29" i="2"/>
  <c r="H29" i="2" s="1"/>
  <c r="B31" i="4"/>
  <c r="C19" i="8" l="1"/>
  <c r="C22" i="8" s="1"/>
  <c r="C26" i="8" s="1"/>
  <c r="D41" i="2"/>
  <c r="F41" i="2"/>
  <c r="G41" i="2"/>
  <c r="E41" i="2"/>
  <c r="H2" i="2"/>
  <c r="H41" i="2" s="1"/>
  <c r="E49" i="1"/>
  <c r="F49" i="1"/>
</calcChain>
</file>

<file path=xl/sharedStrings.xml><?xml version="1.0" encoding="utf-8"?>
<sst xmlns="http://schemas.openxmlformats.org/spreadsheetml/2006/main" count="1699" uniqueCount="633">
  <si>
    <t>ESE HOSPITAL SAN ANTONIO DE SESQUILE</t>
  </si>
  <si>
    <t>NIT 899999158-4</t>
  </si>
  <si>
    <t>Factura</t>
  </si>
  <si>
    <t>Fec-Emi</t>
  </si>
  <si>
    <t>Fec-Radic</t>
  </si>
  <si>
    <t>Vl-Fac</t>
  </si>
  <si>
    <t>Vl-Pend Pago</t>
  </si>
  <si>
    <t>TOTAL</t>
  </si>
  <si>
    <t>Fecha Factura</t>
  </si>
  <si>
    <t xml:space="preserve">Saldo </t>
  </si>
  <si>
    <t>105405337</t>
  </si>
  <si>
    <t>15204107182 CRISTIAN AUNTA</t>
  </si>
  <si>
    <t>10131041635</t>
  </si>
  <si>
    <t>KR</t>
  </si>
  <si>
    <t>2905100202</t>
  </si>
  <si>
    <t>AB</t>
  </si>
  <si>
    <t>2000404185</t>
  </si>
  <si>
    <t>2000388041</t>
  </si>
  <si>
    <t>1903640888</t>
  </si>
  <si>
    <t>70001194467 HEYLEEN FERNANDA MERCADO PAGUENA</t>
  </si>
  <si>
    <t>9041052028</t>
  </si>
  <si>
    <t>1903756975</t>
  </si>
  <si>
    <t>SALDO FACTURA 616789 EMPRESA SOCIAL DEL ESTADO HOS</t>
  </si>
  <si>
    <t>20191101</t>
  </si>
  <si>
    <t>05250447121 YEIMI CAMILA CARTAGENA MONTALVO</t>
  </si>
  <si>
    <t>6061611385</t>
  </si>
  <si>
    <t>1906010484</t>
  </si>
  <si>
    <t>68190241375 DRILLITH TAVERA</t>
  </si>
  <si>
    <t>10131042533</t>
  </si>
  <si>
    <t>1906012602</t>
  </si>
  <si>
    <t>68190478657 LUZ SANTOS</t>
  </si>
  <si>
    <t>12010900764</t>
  </si>
  <si>
    <t>2905100203</t>
  </si>
  <si>
    <t>1906141089</t>
  </si>
  <si>
    <t>12010901427</t>
  </si>
  <si>
    <t>1906141478</t>
  </si>
  <si>
    <t>68190454574 YURANITH MARTINEZ</t>
  </si>
  <si>
    <t>12031343979</t>
  </si>
  <si>
    <t>2905100102</t>
  </si>
  <si>
    <t>2000222541</t>
  </si>
  <si>
    <t>ZV</t>
  </si>
  <si>
    <t>68190417948 JHAN POSADA AGUDELO</t>
  </si>
  <si>
    <t>6051636921</t>
  </si>
  <si>
    <t>1902970837</t>
  </si>
  <si>
    <t>58039654 SAN-21</t>
  </si>
  <si>
    <t>EVENTO OCT_2019</t>
  </si>
  <si>
    <t>santander</t>
  </si>
  <si>
    <t>ZP</t>
  </si>
  <si>
    <t>2000216932</t>
  </si>
  <si>
    <t>2000236935</t>
  </si>
  <si>
    <t>58039654 ATL-19</t>
  </si>
  <si>
    <t>atlantico</t>
  </si>
  <si>
    <t>2000216930</t>
  </si>
  <si>
    <t>ATLANTICO</t>
  </si>
  <si>
    <t>58039654 BOY-20</t>
  </si>
  <si>
    <t>2000237019</t>
  </si>
  <si>
    <t>15500085771 ALBA YINETH OCACION</t>
  </si>
  <si>
    <t>8201540870</t>
  </si>
  <si>
    <t>1903247565</t>
  </si>
  <si>
    <t>boyaca</t>
  </si>
  <si>
    <t>2000216931</t>
  </si>
  <si>
    <t>2000251120</t>
  </si>
  <si>
    <t>ABONO FACTURA 616789 EMPRESA SOCIAL DEL ESTADO HOS</t>
  </si>
  <si>
    <t>05250523462 MARCELO ANDRES ORTEGA CAUSIL</t>
  </si>
  <si>
    <t>1902886361</t>
  </si>
  <si>
    <t>1902886365</t>
  </si>
  <si>
    <t>58039654 ANT-18</t>
  </si>
  <si>
    <t>antioquia</t>
  </si>
  <si>
    <t>2000216929</t>
  </si>
  <si>
    <t>70497106 CUN-497</t>
  </si>
  <si>
    <t>2000326568</t>
  </si>
  <si>
    <t>68001389296 AXEL FABIAN JAIMES SAAVEDRA</t>
  </si>
  <si>
    <t>3051054131</t>
  </si>
  <si>
    <t>1900435534</t>
  </si>
  <si>
    <t>70418098040 ANDRES DAVID ACOSTA HERNADEZ</t>
  </si>
  <si>
    <t>6051455886</t>
  </si>
  <si>
    <t>1900842664</t>
  </si>
  <si>
    <t>1902970833</t>
  </si>
  <si>
    <t>68377240640 INGRID DIOMARY QUIROGA RUIZ</t>
  </si>
  <si>
    <t>6061601885</t>
  </si>
  <si>
    <t>1902961482</t>
  </si>
  <si>
    <t>1902961489</t>
  </si>
  <si>
    <t>1902961500</t>
  </si>
  <si>
    <t>20228880387 JEAN CARLOS NEGRETE FERNANDEZ</t>
  </si>
  <si>
    <t>6061605485</t>
  </si>
  <si>
    <t>1902787209</t>
  </si>
  <si>
    <t>68001180892 YANETH  FUENTES GARCIA</t>
  </si>
  <si>
    <t>9031012808</t>
  </si>
  <si>
    <t>1901385864</t>
  </si>
  <si>
    <t>9031230976</t>
  </si>
  <si>
    <t>1901361019</t>
  </si>
  <si>
    <t>EVENTO - DESENCAJE RESERVAS TECNICAS</t>
  </si>
  <si>
    <t>cundinamarca</t>
  </si>
  <si>
    <t>2000323341</t>
  </si>
  <si>
    <t>2000437345</t>
  </si>
  <si>
    <t>ABONO COMP OCT 2020</t>
  </si>
  <si>
    <t>10130754465</t>
  </si>
  <si>
    <t>1905531219</t>
  </si>
  <si>
    <t>9101031292</t>
  </si>
  <si>
    <t>1905239230</t>
  </si>
  <si>
    <t>1905239238</t>
  </si>
  <si>
    <t>1905239245</t>
  </si>
  <si>
    <t>1905239258</t>
  </si>
  <si>
    <t>1905239268</t>
  </si>
  <si>
    <t>78925993 SAN  39</t>
  </si>
  <si>
    <t xml:space="preserve"> EVENTO OCT_20_SUBSIADIADO</t>
  </si>
  <si>
    <t>Santander</t>
  </si>
  <si>
    <t>2000459339</t>
  </si>
  <si>
    <t>ABONO COMP ENE 2021</t>
  </si>
  <si>
    <t>MPS SAN-2685</t>
  </si>
  <si>
    <t>CARTERA EVENTO</t>
  </si>
  <si>
    <t>SANTANDER</t>
  </si>
  <si>
    <t>2000440250</t>
  </si>
  <si>
    <t>2000459374</t>
  </si>
  <si>
    <t>1905531218</t>
  </si>
  <si>
    <t>SALDO COMP OCT 2020</t>
  </si>
  <si>
    <t>1905531220</t>
  </si>
  <si>
    <t>68368000265 LAURA MEDINA</t>
  </si>
  <si>
    <t>1905669414</t>
  </si>
  <si>
    <t>1905669453</t>
  </si>
  <si>
    <t>ABONO COMP NOV 2020</t>
  </si>
  <si>
    <t>80581608 SAN-76</t>
  </si>
  <si>
    <t>2000463347</t>
  </si>
  <si>
    <t>ABONO 15204107182 CRISTIAN AUNTA</t>
  </si>
  <si>
    <t>80581608 BOY-75</t>
  </si>
  <si>
    <t>BOYACA</t>
  </si>
  <si>
    <t>2000404184</t>
  </si>
  <si>
    <t>2000463350</t>
  </si>
  <si>
    <t>MPS CUN-2684</t>
  </si>
  <si>
    <t>CUNDINAMARCA</t>
  </si>
  <si>
    <t>2000440249</t>
  </si>
  <si>
    <t>2000463527</t>
  </si>
  <si>
    <t>SALDO 15204107182 CRISTIAN AUNTA</t>
  </si>
  <si>
    <t>SALDO COMP ENE 2021</t>
  </si>
  <si>
    <t>1905871027</t>
  </si>
  <si>
    <t>1905871056</t>
  </si>
  <si>
    <t>SALDO COMP NOV 2020</t>
  </si>
  <si>
    <t>MPS SAN-2686</t>
  </si>
  <si>
    <t>2000440251</t>
  </si>
  <si>
    <t>2000463534</t>
  </si>
  <si>
    <t>12031345188</t>
  </si>
  <si>
    <t>1905870958</t>
  </si>
  <si>
    <t>68190508700 YAIDER PARRA</t>
  </si>
  <si>
    <t>1905870989</t>
  </si>
  <si>
    <t>86746678 SAN-321</t>
  </si>
  <si>
    <t>ESSC24-EVENTO   SEGUNDO PROCESO FEBRERO</t>
  </si>
  <si>
    <t>2000458064</t>
  </si>
  <si>
    <t>2000482163</t>
  </si>
  <si>
    <t>MPS ARA-2563</t>
  </si>
  <si>
    <t>ARAUCA</t>
  </si>
  <si>
    <t>2000468344</t>
  </si>
  <si>
    <t>2000482764</t>
  </si>
  <si>
    <t>SALDO SALDO COMP ENE 2021</t>
  </si>
  <si>
    <t>08001159495 NEIDYS ARRIETA</t>
  </si>
  <si>
    <t>2020824298</t>
  </si>
  <si>
    <t>1906292951</t>
  </si>
  <si>
    <t>MPS ATL-2564</t>
  </si>
  <si>
    <t>2000468345</t>
  </si>
  <si>
    <t>2000483010</t>
  </si>
  <si>
    <t>54001421749 SANDRA PACHECO</t>
  </si>
  <si>
    <t>1051127111</t>
  </si>
  <si>
    <t>1906092423</t>
  </si>
  <si>
    <t>MPS NOR-2568</t>
  </si>
  <si>
    <t>NORTE DE SANTANDER</t>
  </si>
  <si>
    <t>2000468350</t>
  </si>
  <si>
    <t>2000503696</t>
  </si>
  <si>
    <t>1040943765</t>
  </si>
  <si>
    <t>1906127036</t>
  </si>
  <si>
    <t>1040945605</t>
  </si>
  <si>
    <t>1906083698</t>
  </si>
  <si>
    <t>1906083703</t>
  </si>
  <si>
    <t>MPS COR-2566</t>
  </si>
  <si>
    <t>CORDOBA</t>
  </si>
  <si>
    <t>2000468348</t>
  </si>
  <si>
    <t>2000511186</t>
  </si>
  <si>
    <t>08433163416 YUNERIS FLOREZ</t>
  </si>
  <si>
    <t>2080913306</t>
  </si>
  <si>
    <t>1906499678</t>
  </si>
  <si>
    <t>2000529262</t>
  </si>
  <si>
    <t>2010807177</t>
  </si>
  <si>
    <t>1906404656</t>
  </si>
  <si>
    <t>1906499588</t>
  </si>
  <si>
    <t>1906499594</t>
  </si>
  <si>
    <t>1906499605</t>
  </si>
  <si>
    <t>1906499615</t>
  </si>
  <si>
    <t>1906499624</t>
  </si>
  <si>
    <t>1906499671</t>
  </si>
  <si>
    <t>MPS SAN-2569</t>
  </si>
  <si>
    <t>2000468351</t>
  </si>
  <si>
    <t>2000529266</t>
  </si>
  <si>
    <t>3080954959</t>
  </si>
  <si>
    <t>1906754477</t>
  </si>
  <si>
    <t>91033209 SAN-178</t>
  </si>
  <si>
    <t>COMPENSACION TOTAL O EXACTA</t>
  </si>
  <si>
    <t>2000556927</t>
  </si>
  <si>
    <t>SALDO 68190478657 LUZ SANTOS</t>
  </si>
  <si>
    <t>SALDO 54001421749 SANDRA PACHECO</t>
  </si>
  <si>
    <t>25754134536 JUAN SUAREZ</t>
  </si>
  <si>
    <t>2020822837</t>
  </si>
  <si>
    <t>1906404768</t>
  </si>
  <si>
    <t>2905100103</t>
  </si>
  <si>
    <t>1906404772</t>
  </si>
  <si>
    <t>1906404774</t>
  </si>
  <si>
    <t>1906404778</t>
  </si>
  <si>
    <t>13430120737 CRISTO BALDOVINO</t>
  </si>
  <si>
    <t>1906498551</t>
  </si>
  <si>
    <t>25754142636 ROSA PAIVA</t>
  </si>
  <si>
    <t>1906499579</t>
  </si>
  <si>
    <t>258995118 MARCO PEÑA</t>
  </si>
  <si>
    <t>1906499661</t>
  </si>
  <si>
    <t>MPS CUN-2567</t>
  </si>
  <si>
    <t>2000468349</t>
  </si>
  <si>
    <t>2000630960</t>
  </si>
  <si>
    <t>25754142810 DAGO FIRIGUA</t>
  </si>
  <si>
    <t>6021102505</t>
  </si>
  <si>
    <t>1907754370</t>
  </si>
  <si>
    <t>91033209 VAL-177</t>
  </si>
  <si>
    <t>VALLE</t>
  </si>
  <si>
    <t>2000500666</t>
  </si>
  <si>
    <t>2000640268</t>
  </si>
  <si>
    <t>15204107185 YEISON AUNTA</t>
  </si>
  <si>
    <t>2080906248</t>
  </si>
  <si>
    <t>1906489086</t>
  </si>
  <si>
    <t>2080908506</t>
  </si>
  <si>
    <t>1906325950</t>
  </si>
  <si>
    <t>54405435567 SOFIA OCHOA</t>
  </si>
  <si>
    <t>2080910837</t>
  </si>
  <si>
    <t>1906304457</t>
  </si>
  <si>
    <t>1906499630</t>
  </si>
  <si>
    <t>MPS SAN-2743</t>
  </si>
  <si>
    <t>ESS024-EVENTO</t>
  </si>
  <si>
    <t>2000537709</t>
  </si>
  <si>
    <t>2000640269</t>
  </si>
  <si>
    <t>1906499640</t>
  </si>
  <si>
    <t>1906499647</t>
  </si>
  <si>
    <t>SALDO 08433163416 YUNERIS FLOREZ</t>
  </si>
  <si>
    <t>SALDO 68190241375 DRILLITH TAVERA</t>
  </si>
  <si>
    <t>SALDO 25754142636 ROSA PAIVA</t>
  </si>
  <si>
    <t>1906754440</t>
  </si>
  <si>
    <t>5060814341</t>
  </si>
  <si>
    <t>1907103162</t>
  </si>
  <si>
    <t>1907103167</t>
  </si>
  <si>
    <t>1907103172</t>
  </si>
  <si>
    <t>1907103175</t>
  </si>
  <si>
    <t>MPS SAN-2642</t>
  </si>
  <si>
    <t>2000561880</t>
  </si>
  <si>
    <t>2000640270</t>
  </si>
  <si>
    <t>68689141517 KAREN LISSETH GAONA</t>
  </si>
  <si>
    <t>7011303125</t>
  </si>
  <si>
    <t>1907676173</t>
  </si>
  <si>
    <t>99707701 SAN479</t>
  </si>
  <si>
    <t>2000596647</t>
  </si>
  <si>
    <t>2000640271</t>
  </si>
  <si>
    <t>81001106151 RONAL FAJARDO</t>
  </si>
  <si>
    <t>6021446739</t>
  </si>
  <si>
    <t>1907422037</t>
  </si>
  <si>
    <t>MPS ARA-2638</t>
  </si>
  <si>
    <t>2000561876</t>
  </si>
  <si>
    <t>2000668236</t>
  </si>
  <si>
    <t>54874410550 LUIS GUERRERO</t>
  </si>
  <si>
    <t>6021103740</t>
  </si>
  <si>
    <t>1907238939</t>
  </si>
  <si>
    <t>54874380717 ESPERANZA HIGUERA</t>
  </si>
  <si>
    <t>6021447038</t>
  </si>
  <si>
    <t>1907225758</t>
  </si>
  <si>
    <t>6021447994</t>
  </si>
  <si>
    <t>1907404647</t>
  </si>
  <si>
    <t>MPS NOR-2641</t>
  </si>
  <si>
    <t>2000561879</t>
  </si>
  <si>
    <t>2000676447</t>
  </si>
  <si>
    <t>76275784070 JEISIMAR VILLAROEL</t>
  </si>
  <si>
    <t>8041112621</t>
  </si>
  <si>
    <t>1908202625</t>
  </si>
  <si>
    <t>MPS VAL 3278</t>
  </si>
  <si>
    <t>ESS024 EVENTO</t>
  </si>
  <si>
    <t>2000663368</t>
  </si>
  <si>
    <t>2000703552</t>
  </si>
  <si>
    <t>70001042613 KAROL SALCEDO</t>
  </si>
  <si>
    <t>10011304834</t>
  </si>
  <si>
    <t>1908558856</t>
  </si>
  <si>
    <t>10011305449</t>
  </si>
  <si>
    <t>1908562436</t>
  </si>
  <si>
    <t>6245969 SUC-859</t>
  </si>
  <si>
    <t>EVENTO</t>
  </si>
  <si>
    <t>SUCRE</t>
  </si>
  <si>
    <t>2000695731</t>
  </si>
  <si>
    <t>2000721418</t>
  </si>
  <si>
    <t>15518017849 PAULA SALAMANCA</t>
  </si>
  <si>
    <t>6021334356</t>
  </si>
  <si>
    <t>1907801434</t>
  </si>
  <si>
    <t>MPS BOY-2639</t>
  </si>
  <si>
    <t>2000561877</t>
  </si>
  <si>
    <t>2000721422</t>
  </si>
  <si>
    <t>15001001625 JOSE ARIAS</t>
  </si>
  <si>
    <t>7011303601</t>
  </si>
  <si>
    <t>1908151767</t>
  </si>
  <si>
    <t>99707701 BOY180</t>
  </si>
  <si>
    <t>2000596348</t>
  </si>
  <si>
    <t>2000721426</t>
  </si>
  <si>
    <t>15480088166 JENNI AHUMADA</t>
  </si>
  <si>
    <t>5060815533</t>
  </si>
  <si>
    <t>1907724418</t>
  </si>
  <si>
    <t>MPS BOY-2565</t>
  </si>
  <si>
    <t>2000468347</t>
  </si>
  <si>
    <t>MPS BOY-1880</t>
  </si>
  <si>
    <t>2000721427</t>
  </si>
  <si>
    <t>25754132488 MAIKCON TORRES</t>
  </si>
  <si>
    <t>6021344265</t>
  </si>
  <si>
    <t>1907754435</t>
  </si>
  <si>
    <t>2000536846</t>
  </si>
  <si>
    <t>2000721428</t>
  </si>
  <si>
    <t>1907724409</t>
  </si>
  <si>
    <t>SALDO 25754142810 DAGO FIRIGUA</t>
  </si>
  <si>
    <t>6021416779</t>
  </si>
  <si>
    <t>1907754503</t>
  </si>
  <si>
    <t>91033209 CUN-179</t>
  </si>
  <si>
    <t>2000500668</t>
  </si>
  <si>
    <t>2000721438</t>
  </si>
  <si>
    <t>SALDO 15480088166 JENNI AHUMADA</t>
  </si>
  <si>
    <t>2000721440</t>
  </si>
  <si>
    <t>SALDO SALDO 15480088166 JENNI AHUMADA</t>
  </si>
  <si>
    <t>SALDO 25754134536 JUAN SUAREZ</t>
  </si>
  <si>
    <t>SALDO 76275784070 JEISIMAR VILLAROEL</t>
  </si>
  <si>
    <t>MPS CUN-2562</t>
  </si>
  <si>
    <t>2000468343</t>
  </si>
  <si>
    <t>2000750304</t>
  </si>
  <si>
    <t>13140602967 CAROLINA GUTIERREZ</t>
  </si>
  <si>
    <t>9021252833</t>
  </si>
  <si>
    <t>1908138374</t>
  </si>
  <si>
    <t>MPS BOL 1793</t>
  </si>
  <si>
    <t>BOLIVAR</t>
  </si>
  <si>
    <t>2000661878</t>
  </si>
  <si>
    <t>2000750305</t>
  </si>
  <si>
    <t>20001963099 PATRICIA ROMERO</t>
  </si>
  <si>
    <t>12030843843</t>
  </si>
  <si>
    <t>1908983664</t>
  </si>
  <si>
    <t>20175940387 MARTHA GONZALEZ</t>
  </si>
  <si>
    <t>9021251079</t>
  </si>
  <si>
    <t>1908331218</t>
  </si>
  <si>
    <t>MPS CES 2094</t>
  </si>
  <si>
    <t>CESAR</t>
  </si>
  <si>
    <t>2000662179</t>
  </si>
  <si>
    <t>2000750306</t>
  </si>
  <si>
    <t>68689044491 MARLENY CASTRO</t>
  </si>
  <si>
    <t>6021329688</t>
  </si>
  <si>
    <t>1907421922</t>
  </si>
  <si>
    <t>68245115281 DAYANA GOMEZ</t>
  </si>
  <si>
    <t>6021345146</t>
  </si>
  <si>
    <t>1907421950</t>
  </si>
  <si>
    <t>SALDO SALDO 25754134536 JUAN SUAREZ</t>
  </si>
  <si>
    <t>86746678 ANT-215</t>
  </si>
  <si>
    <t>ANTIOQUIA</t>
  </si>
  <si>
    <t>2000457958</t>
  </si>
  <si>
    <t>2000750307</t>
  </si>
  <si>
    <t>6021417139</t>
  </si>
  <si>
    <t>1907421972</t>
  </si>
  <si>
    <t>6021419933</t>
  </si>
  <si>
    <t>1907422024</t>
  </si>
  <si>
    <t>MPS CUN-2188</t>
  </si>
  <si>
    <t>2000537154</t>
  </si>
  <si>
    <t>2000750308</t>
  </si>
  <si>
    <t>11121120287</t>
  </si>
  <si>
    <t>1908809099</t>
  </si>
  <si>
    <t>SALDO 20001963099 PATRICIA ROMERO</t>
  </si>
  <si>
    <t>1907103154</t>
  </si>
  <si>
    <t>SALDO 68689044491 MARLENY CASTRO</t>
  </si>
  <si>
    <t>MPS CUN-2640</t>
  </si>
  <si>
    <t>2000561878</t>
  </si>
  <si>
    <t>2000750309</t>
  </si>
  <si>
    <t>08675518892 ANABEL OROZCO</t>
  </si>
  <si>
    <t>11121121353</t>
  </si>
  <si>
    <t>1908992875</t>
  </si>
  <si>
    <t>1360749 CUN 221</t>
  </si>
  <si>
    <t>2000630769</t>
  </si>
  <si>
    <t>2000751976</t>
  </si>
  <si>
    <t>1908992887</t>
  </si>
  <si>
    <t>1907103137</t>
  </si>
  <si>
    <t>1907404630</t>
  </si>
  <si>
    <t>1908202611</t>
  </si>
  <si>
    <t>1908202616</t>
  </si>
  <si>
    <t>9021253059</t>
  </si>
  <si>
    <t>1908623381</t>
  </si>
  <si>
    <t>1908623387</t>
  </si>
  <si>
    <t>MPS CES-1980</t>
  </si>
  <si>
    <t>EVENTO PORTABILIDAD</t>
  </si>
  <si>
    <t>2000747932</t>
  </si>
  <si>
    <t>2000757056</t>
  </si>
  <si>
    <t>12030844964</t>
  </si>
  <si>
    <t>1909200769</t>
  </si>
  <si>
    <t>1909200783</t>
  </si>
  <si>
    <t>MPS VAL-1982</t>
  </si>
  <si>
    <t>2000747934</t>
  </si>
  <si>
    <t>2000770504</t>
  </si>
  <si>
    <t>SALDO 08675518892 ANABEL OROZCO</t>
  </si>
  <si>
    <t>MPS CUN-1981</t>
  </si>
  <si>
    <t>2000747933</t>
  </si>
  <si>
    <t>2000791524</t>
  </si>
  <si>
    <t>54405419918 DIANA BRACAMONTE</t>
  </si>
  <si>
    <t>2011648493</t>
  </si>
  <si>
    <t>1909598409</t>
  </si>
  <si>
    <t>1909598419</t>
  </si>
  <si>
    <t>14748921-2152</t>
  </si>
  <si>
    <t>2000787006</t>
  </si>
  <si>
    <t>Referencia</t>
  </si>
  <si>
    <t>Importe en moneda local</t>
  </si>
  <si>
    <t>Doc.compensación</t>
  </si>
  <si>
    <t>Texto</t>
  </si>
  <si>
    <t>Asignación</t>
  </si>
  <si>
    <t>Clase de documento</t>
  </si>
  <si>
    <t>Fecha de documento</t>
  </si>
  <si>
    <t>Nº documento</t>
  </si>
  <si>
    <t>Cuenta de mayor</t>
  </si>
  <si>
    <t>2011645457</t>
  </si>
  <si>
    <t>1909897450</t>
  </si>
  <si>
    <t>1909897454</t>
  </si>
  <si>
    <t>1909897459</t>
  </si>
  <si>
    <t>1909897464</t>
  </si>
  <si>
    <t>68276497078 OMERI ORTIZ</t>
  </si>
  <si>
    <t>1909897471</t>
  </si>
  <si>
    <t>1909897474</t>
  </si>
  <si>
    <t>1909897478</t>
  </si>
  <si>
    <t>1909897490</t>
  </si>
  <si>
    <t>1909897525</t>
  </si>
  <si>
    <t>1909897531</t>
  </si>
  <si>
    <t>2011645565</t>
  </si>
  <si>
    <t>1909897439</t>
  </si>
  <si>
    <t>13140610988 YENIFER SARMIENTO</t>
  </si>
  <si>
    <t>1909897441</t>
  </si>
  <si>
    <t>76364470640 JHONATAN CORONADO</t>
  </si>
  <si>
    <t>2011647866</t>
  </si>
  <si>
    <t>1909897416</t>
  </si>
  <si>
    <t>2011650049</t>
  </si>
  <si>
    <t>1909897381</t>
  </si>
  <si>
    <t>1909897387</t>
  </si>
  <si>
    <t>1909897392</t>
  </si>
  <si>
    <t>1909897397</t>
  </si>
  <si>
    <t>1909897401</t>
  </si>
  <si>
    <t>GLOSA INICIAL GL-255273149433</t>
  </si>
  <si>
    <t>2205200101</t>
  </si>
  <si>
    <t>GLOSA INICIAL GL-255273149434</t>
  </si>
  <si>
    <t>SALDO 13140602967 CAROLINA GUTIERREZ</t>
  </si>
  <si>
    <t>SALDO SALDO 08675518892 ANABEL OROZCO</t>
  </si>
  <si>
    <t>12030842584</t>
  </si>
  <si>
    <t>1909504322</t>
  </si>
  <si>
    <t>GLOSA INICIAL GL-08765432783384</t>
  </si>
  <si>
    <t>2205200201</t>
  </si>
  <si>
    <t>GLOSA INICIAL GL-6821733109514</t>
  </si>
  <si>
    <t>1907103132</t>
  </si>
  <si>
    <t>1907103143</t>
  </si>
  <si>
    <t>1907103150</t>
  </si>
  <si>
    <t>1907754347</t>
  </si>
  <si>
    <t>1907754358</t>
  </si>
  <si>
    <t>GLOSA INICIAL GL-6892477371450</t>
  </si>
  <si>
    <t>GLOSA INICIAL GL-5492830315015</t>
  </si>
  <si>
    <t>6061613214</t>
  </si>
  <si>
    <t>1902826791</t>
  </si>
  <si>
    <t>1908202620</t>
  </si>
  <si>
    <t>GLOSA INICIAL GL-2092851320059</t>
  </si>
  <si>
    <t>GLOSA INICIAL GL-255273149027</t>
  </si>
  <si>
    <t>14748921-2153</t>
  </si>
  <si>
    <t>2000787007</t>
  </si>
  <si>
    <t>14748921-2151</t>
  </si>
  <si>
    <t>2000787005</t>
  </si>
  <si>
    <t>Por Pagar</t>
  </si>
  <si>
    <t>Cancelada</t>
  </si>
  <si>
    <t>Diferencia</t>
  </si>
  <si>
    <t>REPETIDA</t>
  </si>
  <si>
    <t>COD_DEVOLUCION</t>
  </si>
  <si>
    <t>FACTURA</t>
  </si>
  <si>
    <t>FECHA_DEVOLUCION</t>
  </si>
  <si>
    <t>FECHA_LLEGADA_APLISALUD</t>
  </si>
  <si>
    <t>IPS</t>
  </si>
  <si>
    <t>NOMBRE</t>
  </si>
  <si>
    <t>MOTIVO_ESPECIFICO</t>
  </si>
  <si>
    <t>DESCRIPCION</t>
  </si>
  <si>
    <t>OBSERVACIONES</t>
  </si>
  <si>
    <t>DF-25765432843187</t>
  </si>
  <si>
    <t>7/04/2022 12:00:00 a.m.</t>
  </si>
  <si>
    <t>1/04/2022 12:00:00 a.m.</t>
  </si>
  <si>
    <t>HOSPITAL SAN ANTONIO</t>
  </si>
  <si>
    <t xml:space="preserve">Gomez  Martinez Leonardo  Jose </t>
  </si>
  <si>
    <t>Usuario o servicio correspondiente a otro plan responsable</t>
  </si>
  <si>
    <t xml:space="preserve">Se realiza devolucion de la factura ya que paciente no se encuentra en la base de datos de COOSALUD </t>
  </si>
  <si>
    <t>DF-05765433203451</t>
  </si>
  <si>
    <t>2/03/2021 12:00:00 a.m.</t>
  </si>
  <si>
    <t>2/02/2021 12:00:00 a.m.</t>
  </si>
  <si>
    <t xml:space="preserve">Quintero Sanchez Luisa  Fernanda </t>
  </si>
  <si>
    <t>Usuario retirado o moroso</t>
  </si>
  <si>
    <t>Se genera devolucion de la factura. el usuario se encontraba inactivo a la fecha de prestacion del servicio.</t>
  </si>
  <si>
    <t>DF-084933744</t>
  </si>
  <si>
    <t>28/08/2019 12:00:00 a.m.</t>
  </si>
  <si>
    <t>20/08/2019 12:00:00 a.m.</t>
  </si>
  <si>
    <t>baldovino manjarres elkin  david</t>
  </si>
  <si>
    <t>Autorización principal no existe o no corresponde al prestador del servicio de salud</t>
  </si>
  <si>
    <t>Se realiza devolución de la factura con todos sus soportes. usuario o afiliado no pertenece a esta sucursal. deben radicar en la sucursal de origen del paciente. Adres de cundinamarca</t>
  </si>
  <si>
    <t>DF-084933745</t>
  </si>
  <si>
    <t>DF-084933746</t>
  </si>
  <si>
    <t>DF-084933747</t>
  </si>
  <si>
    <t>DF-084933748</t>
  </si>
  <si>
    <t>Se realiza devolución de la factura con todos sus soportes. usuario o afiliado no pertenece a esta sucursal. deben radicar en la sucursal de origen del paciente. Adres de antioquia</t>
  </si>
  <si>
    <t>DF-084933749</t>
  </si>
  <si>
    <t>DF-08765432783422</t>
  </si>
  <si>
    <t>23/02/2021 12:00:00 a.m.</t>
  </si>
  <si>
    <t xml:space="preserve">Charris Teran Cesar  Andres </t>
  </si>
  <si>
    <t xml:space="preserve"> Se realiza devolución de  factura con todos sus anexos por concepto de. Una vez finalizado el proceso de auditoria se evidencia que el servio prestado. no se encuentra reportado en la plataforma dynamicoos. Proceso indispensable para realizar la Auditoria de Cuentas por lo que lo invitamos a subsanar el motivo de devolución. una vez solucionado continuar con el proceso de radicacion. </t>
  </si>
  <si>
    <t>DF-259261131646</t>
  </si>
  <si>
    <t>1/03/2021 12:00:00 a.m.</t>
  </si>
  <si>
    <t>1/02/2021 12:00:00 a.m.</t>
  </si>
  <si>
    <t xml:space="preserve">perea cordoba veronica </t>
  </si>
  <si>
    <t>Se hace devolución total de la factura. se verifica en Dynamicoos y no se evidencia que la IPS haya gestionado su respectivo código para la atención prestada. dicho requisito es necesario para su respectivo tramite.Una vez subsanado el motivo de devolución. la factura se debe presentar nuevamente ante APLISTAFF.</t>
  </si>
  <si>
    <t>DF-479238937013</t>
  </si>
  <si>
    <t>16/06/2021 12:00:00 a.m.</t>
  </si>
  <si>
    <t>2/06/2021 12:00:00 a.m.</t>
  </si>
  <si>
    <t xml:space="preserve">DELAROSA ROJANO KATHERINE </t>
  </si>
  <si>
    <t>Se hace devolución de la siguiente factura debido a que  No presentan los anexos con la evidencia de los envíos con su trazabilidad dentro de los tiempos normativos.(no se evidencia codigo aprobado para servicio  de urgencia ips no red)Es de anotar que una vez subsanado este inconveniente la factura podrá ser presentada nuevamente con su respectivo RIPS mediante el medio de Radicacion actual.</t>
  </si>
  <si>
    <t>DF-0520932265</t>
  </si>
  <si>
    <t>26/06/2019 12:00:00 a.m.</t>
  </si>
  <si>
    <t>6/06/2019 12:00:00 a.m.</t>
  </si>
  <si>
    <t>Patiño Serna Oscar Alonso</t>
  </si>
  <si>
    <t>Resumen de egreso o epicrisis. hoja de atención de urgencias u odontograma</t>
  </si>
  <si>
    <t>se realiza devolucion de la factura. la ips no presenta orden medica donde se describa la justificacion y ordenamiento por parte del medico tratante para la realizacion de los examenes facturados.</t>
  </si>
  <si>
    <t>DF-08555556043821</t>
  </si>
  <si>
    <t>18/11/2019 12:00:00 a.m.</t>
  </si>
  <si>
    <t xml:space="preserve">Montaño  Rodriguez Alis  Maria </t>
  </si>
  <si>
    <t>Factura no cumple requisitos legales</t>
  </si>
  <si>
    <t>Se hace devolución de la factura con todos sus anexos debido a que en la  factura no se evidencia resolución de la dian.</t>
  </si>
  <si>
    <t>DF-08555556043822</t>
  </si>
  <si>
    <t>DF-08555556293134</t>
  </si>
  <si>
    <t>Chacon Escorcia Karen  Elvira</t>
  </si>
  <si>
    <t xml:space="preserve">SE REALIZA DEVOLUCION DE FACTURA CON TODOS SUS SOPORTES DEBIDO A QUE LOS DOCUMENTOS SE ENCUENTRAN IMPRESOS EN HOJA RECICLABLE </t>
  </si>
  <si>
    <t>DF-08555556293135</t>
  </si>
  <si>
    <t>DF-08555556293136</t>
  </si>
  <si>
    <t>DF-08555556293137</t>
  </si>
  <si>
    <t>DF-089248535192</t>
  </si>
  <si>
    <t>Salom De Castro Martha  Lucia</t>
  </si>
  <si>
    <t>SE HACE DEVOLUCIÓN DE LA FACTURA Y TODOS SUS ANEXOS RESPECTIVOS. SE EVIDENCIA QUE HAY UN ERROR EN LA FECHA DE INICIO Y EGRESO DE LA FACTURA DE VENTA. NO COINCIDE CON LA FECHA INICIAL DE ATENCIÓN DE LA EPICRISIS. FAVOR SUBSANAR ESTE INCONVENIENTE Y VOLVER A RADICAR.</t>
  </si>
  <si>
    <t>DF-155555567331285</t>
  </si>
  <si>
    <t>5/04/2022 12:00:00 a.m.</t>
  </si>
  <si>
    <t xml:space="preserve">Suarez Tous Jean  Carlos </t>
  </si>
  <si>
    <t>Se efectua devolucion de la factura. ya que presenta inconsistencia con los soportes cargados. los cuales no correponden al usuario correspondiente.</t>
  </si>
  <si>
    <t>DF-159246737284</t>
  </si>
  <si>
    <t>1/11/2019 12:00:00 a.m.</t>
  </si>
  <si>
    <t>Bustamante Daza Angie Katherine</t>
  </si>
  <si>
    <t xml:space="preserve">IPS no realiza cargue de RIPS  para esta factura en Validador SAMI . Requisito fundamental para la radicacion de cuentas . se devuelve factura con todos sus soportes . SE ANEXA COMUNICADO . Una vez subsanado motivo de devolución radicar factura con todos sus soportes y pre radicado de cargue exitoso de RIPS . </t>
  </si>
  <si>
    <t>DF-159246737285</t>
  </si>
  <si>
    <t>DF-159246737286</t>
  </si>
  <si>
    <t>DF-159246737287</t>
  </si>
  <si>
    <t>DF-159246737288</t>
  </si>
  <si>
    <t>DF-159246737289</t>
  </si>
  <si>
    <t>DF-159246737290</t>
  </si>
  <si>
    <t>DF-159246737291</t>
  </si>
  <si>
    <t>DF-209285137827</t>
  </si>
  <si>
    <t>18/03/2022 12:00:00 a.m.</t>
  </si>
  <si>
    <t>4/03/2022 12:00:00 a.m.</t>
  </si>
  <si>
    <t>Mozo Villa Nini Yojana</t>
  </si>
  <si>
    <t>Se aplica devolución administrativa. debido a que usuario con identificación PE94674782411990 registrado en la factura  no se encuentra activo en base de datos de Coosalud EPS o número de identificación regisrado en la factura y en el RIPS está incorrecto. Por lo anterior. deberá corregir y cargar nuevamente la información en la plataforma. los rips y surtir un nuevo proceso de radicación de factura.</t>
  </si>
  <si>
    <t>DF-25765432553357</t>
  </si>
  <si>
    <t>30/12/2020 12:00:00 a.m.</t>
  </si>
  <si>
    <t>1/12/2020 12:00:00 a.m.</t>
  </si>
  <si>
    <t xml:space="preserve">Ramirez  Ramirez  Mauricio  </t>
  </si>
  <si>
    <t>Se realiza devolución de la factura HSA668682. ya que la IPS no hace la carga correspondiente de la factura y los respectivos soportes en el portal. documentos necesarios para su debido pago.</t>
  </si>
  <si>
    <t>DF-259261132694</t>
  </si>
  <si>
    <t>18/08/2021 12:00:00 a.m.</t>
  </si>
  <si>
    <t>4/08/2021 12:00:00 a.m.</t>
  </si>
  <si>
    <t>Se hace devolucion de la factura HSA692894 por valor de $52.400. dado que la IPS en los soportes anexos no carga la historia clinica completa. se requiere que la Ips cargue los soportes completos  para validar y continuar con el debido proceso de auditoria.Una vez subsanado el motivo de devolución. radicar la factura y los soportes nuevamente en el portal de Aplistaff para su respectivo proceso</t>
  </si>
  <si>
    <t>DF-549283035479</t>
  </si>
  <si>
    <t>18/06/2021 12:00:00 a.m.</t>
  </si>
  <si>
    <t>Manrique Garavito Walter Hernando</t>
  </si>
  <si>
    <t>Se hace devolución de factura. No se evidencia numeración consecutiva de facturas de venta autorizadas por la DIAN. requisito muy importante ya que debe estar inscrita y registrada en la DIAN.</t>
  </si>
  <si>
    <t>DF-549283035480</t>
  </si>
  <si>
    <t>Se hace devolución de factura. no cumple requisitos legales. No se evidencia numeración consecutiva de facturas de venta autorizadas por la DIAN. requisito muy importante ya que debe estar inscrita y registrada en la DIAN.</t>
  </si>
  <si>
    <t>DF-680482910</t>
  </si>
  <si>
    <t>6/02/2018 12:00:00 a.m.</t>
  </si>
  <si>
    <t>5/02/2018 12:00:00 a.m.</t>
  </si>
  <si>
    <t>Camacho Velasco Silvia Johanna</t>
  </si>
  <si>
    <t>Se hace devolución de factura N° 567954 por valor de $ 588.640 correspondiente a la atención del día 02/11/2017 del paciente AXEL  FABIAN JAIMES SAAVEDRAS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estar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</si>
  <si>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DF-68217338765</t>
  </si>
  <si>
    <t>CEPEDA TEJEIRO DIANA CAROLINA</t>
  </si>
  <si>
    <t>SE HACE DEVOLUCIÓN DE FACTURA. SE REALIZA VALIDACIÓN DE LA INFORMACIÓN SUMINISTRADA Y SEGÚN REQUISITOS CONTEMPLADOS EN LA RESOLUCIÓN 3495 DEL 2019 EXPEDIDA POR EL MINISTERIO DE SALUD Y SEGURIDAD SOCIAL . EN SU ARTICULO 2. ARTICULO 2 PARÁGRAFO ÚNICO Y ARTICULO 5</t>
  </si>
  <si>
    <t>DF-6846824555</t>
  </si>
  <si>
    <t>28/12/2017 12:00:00 a.m.</t>
  </si>
  <si>
    <t>11/12/2017 12:00:00 a.m.</t>
  </si>
  <si>
    <t>Arenas Gomez Isabel Cristina</t>
  </si>
  <si>
    <t xml:space="preserve">Se hace devolución de factura N° 567954 por valor de $ 588.640 correspondiente a la atención del día 02/11/2017 del paciente AXWL FABIAN JAIMES SAAVEDRAS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estar razón social y NIT. Por lo mencionado anteriormente se solicita la respectiva corrección y una vez subsanado este inconveniente la factura debe ser presentada en el tiempo de radicación que aplica del 01 al 20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</si>
  <si>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DF-689247735338</t>
  </si>
  <si>
    <t>20/12/2020 12:00:00 a.m.</t>
  </si>
  <si>
    <t xml:space="preserve">Ariza Gelvez Araceli </t>
  </si>
  <si>
    <t>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cums (los medicamentos deben estar registrados correctamente y vigentes)."  No es posible dar tramite a la cuenta medica. una vez resueltos los motivos de la devolución. factura sujeta a nueva auditoria.</t>
  </si>
  <si>
    <t>DF-7654634875</t>
  </si>
  <si>
    <t>3/04/2021 12:00:00 a.m.</t>
  </si>
  <si>
    <t>8/03/2021 12:00:00 a.m.</t>
  </si>
  <si>
    <t xml:space="preserve">MOSQUERA IBARGUEN YEILER </t>
  </si>
  <si>
    <t>Se hacedevolucion de la factura debido a que los valores de la factura se encuentra ilegible. por tal motivo no continua el proceso de auditoria</t>
  </si>
  <si>
    <t>DF-769301734607</t>
  </si>
  <si>
    <t>5/06/2019 12:00:00 a.m.</t>
  </si>
  <si>
    <t>Montaño  Harold Hernando</t>
  </si>
  <si>
    <t>FACTURAS ILEGIBLESSe hace devolución de  las facturas con sus respectivos soportes ya que se encuentra ilegible. con mala calidad de impresión ya que presenta manchas negras. la información esta entrecortada. se solicita que se imprima denuevo la factura y vuelva ser enviadas con su respectiva copia  de factura cualquier inquietud comunicarse al 3057189792</t>
  </si>
  <si>
    <t>DF-769301734608</t>
  </si>
  <si>
    <t>DF-769301734609</t>
  </si>
  <si>
    <t>DF-769301734610</t>
  </si>
  <si>
    <t>SIN RIPS Se hace devolucion de la factura ya que llegan a nuestra sede sin sus respectivos rips en cd magnético o el cargue exitoso en la plataforma sami se solicita que se anexe para su respectiva radicación. Cualquier inquietud 3057189792</t>
  </si>
  <si>
    <t>DF-769301734621</t>
  </si>
  <si>
    <t>Se genra devolucion de la factura ya que se evidencia que la factura es ilegible se necesita una mejor calidad de impresion. tampoco llega relacionada en los rips enviados por el hospital</t>
  </si>
  <si>
    <t>DF-769301734622</t>
  </si>
  <si>
    <t xml:space="preserve">Se genra devolucion de la facturas ya que se evidencia que no llegan relacionadas enviados por el hospital y las facturas son totalmente ilegibles se solicita una mejor calidad de impresion cualquier inquietud omunicarse al 3057189792 </t>
  </si>
  <si>
    <t>DF-769301734623</t>
  </si>
  <si>
    <t>DF-769301734624</t>
  </si>
  <si>
    <t>DF-769301734625</t>
  </si>
  <si>
    <t>DF-769301734626</t>
  </si>
  <si>
    <t>Devolucion</t>
  </si>
  <si>
    <t>En Proceso de Auditoria</t>
  </si>
  <si>
    <t>Observaciones</t>
  </si>
  <si>
    <t>COOSALUD EPS SA</t>
  </si>
  <si>
    <t>DETALLE DE CARTERA IPS</t>
  </si>
  <si>
    <t>Cartera presentada  IPS</t>
  </si>
  <si>
    <t>Facturas sin evidencia de radicación</t>
  </si>
  <si>
    <t>Devoluciones</t>
  </si>
  <si>
    <t>Facturas Pagadas y No descargadas por la IPS</t>
  </si>
  <si>
    <t>Glosas Aceptadas por la IPS</t>
  </si>
  <si>
    <t>Glosas por  Conciliar</t>
  </si>
  <si>
    <t>Diferencias a revisar por el Proveedor</t>
  </si>
  <si>
    <t>Saldo</t>
  </si>
  <si>
    <t>Facturas en proceso de auditoria Aplistaff</t>
  </si>
  <si>
    <t>Saldo Final</t>
  </si>
  <si>
    <t>Giros de la EPS por legalizar</t>
  </si>
  <si>
    <t>Estado de cartera ESE HOSPITAL SAN ANTONIO DE SESQUILE NIT :  899.999.158</t>
  </si>
  <si>
    <t>COOSALUD  NIT 800.249.241</t>
  </si>
  <si>
    <t>COOSALUD  NIT 900.226.715</t>
  </si>
  <si>
    <t>Saldo Disponible a Favor de HOSPITAL SAN ANTONIO DE SESQUILE  Corte 31/10/2017</t>
  </si>
  <si>
    <t>Saldo Disponible a Favor de HOSPITAL SAN ANTONIO DE SESQUILE  Corte 31/03/2022</t>
  </si>
  <si>
    <t>Facturas en proceso de auditoria Aplistaff Marzo - Abril 2022</t>
  </si>
  <si>
    <t>GIROS POR LEGALIZAR</t>
  </si>
  <si>
    <t>Giros de la EPS por legalizar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</si>
</sst>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quot;/&quot;mmm&quot;/&quot;yyyy"/>
    <numFmt numFmtId="165" formatCode="_-* #,##0_-;\-* #,##0_-;_-* &quot;-&quot;??_-;_-@_-"/>
  </numFmts>
  <fonts count="14" x14ac:knownFonts="1">
    <font>
      <sz val="10"/>
      <color indexed="8"/>
      <name val="MS Sans Serif"/>
    </font>
    <font>
      <b/>
      <sz val="9.85"/>
      <color indexed="8"/>
      <name val="Times New Roman"/>
      <family val="1"/>
    </font>
    <font>
      <b/>
      <sz val="12"/>
      <color indexed="8"/>
      <name val="Arial Narrow"/>
      <family val="2"/>
    </font>
    <font>
      <sz val="12"/>
      <color indexed="8"/>
      <name val="Arial Narrow"/>
      <family val="2"/>
    </font>
    <font>
      <b/>
      <sz val="10"/>
      <color indexed="8"/>
      <name val="MS Sans Serif"/>
    </font>
    <font>
      <sz val="11"/>
      <color indexed="8"/>
      <name val="Calibri"/>
      <family val="2"/>
      <scheme val="minor"/>
    </font>
    <font>
      <b/>
      <sz val="11"/>
      <color indexed="8"/>
      <name val="Calibri"/>
      <family val="2"/>
      <scheme val="minor"/>
    </font>
    <font>
      <sz val="10"/>
      <name val="Arial"/>
      <family val="2"/>
    </font>
    <font>
      <b/>
      <sz val="10"/>
      <name val="Arial"/>
      <family val="2"/>
    </font>
    <font>
      <sz val="11"/>
      <color rgb="FF000000"/>
      <name val="Calibri"/>
      <family val="2"/>
      <scheme val="minor"/>
    </font>
    <font>
      <b/>
      <sz val="12"/>
      <color rgb="FF000000"/>
      <name val="Calibri"/>
      <family val="2"/>
      <scheme val="minor"/>
    </font>
    <font>
      <b/>
      <sz val="11"/>
      <color rgb="FF000000"/>
      <name val="Calibri"/>
      <family val="2"/>
      <scheme val="minor"/>
    </font>
    <font>
      <b/>
      <sz val="14"/>
      <color rgb="FF000000"/>
      <name val="Calibri"/>
      <family val="2"/>
      <scheme val="minor"/>
    </font>
    <font>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rgb="FFDDDDDD"/>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2">
    <xf numFmtId="0" fontId="0" fillId="0" borderId="0" xfId="0" applyNumberFormat="1" applyFill="1" applyBorder="1" applyAlignment="1" applyProtection="1"/>
    <xf numFmtId="165" fontId="0" fillId="0" borderId="0" xfId="1" applyNumberFormat="1" applyFont="1" applyFill="1" applyBorder="1" applyAlignment="1" applyProtection="1"/>
    <xf numFmtId="164" fontId="3" fillId="0" borderId="1" xfId="0" applyNumberFormat="1" applyFont="1" applyBorder="1" applyAlignment="1">
      <alignment horizontal="center" vertical="center"/>
    </xf>
    <xf numFmtId="164" fontId="3" fillId="0" borderId="1" xfId="0" applyNumberFormat="1" applyFont="1" applyBorder="1" applyAlignment="1">
      <alignment vertical="center"/>
    </xf>
    <xf numFmtId="165" fontId="3" fillId="0" borderId="1" xfId="1" applyNumberFormat="1" applyFont="1" applyBorder="1" applyAlignment="1">
      <alignment horizontal="right" vertical="center"/>
    </xf>
    <xf numFmtId="0" fontId="2" fillId="2" borderId="2" xfId="0" applyNumberFormat="1" applyFont="1" applyFill="1" applyBorder="1" applyAlignment="1" applyProtection="1">
      <alignment horizontal="centerContinuous"/>
    </xf>
    <xf numFmtId="0" fontId="2" fillId="2" borderId="3" xfId="0" applyNumberFormat="1" applyFont="1" applyFill="1" applyBorder="1" applyAlignment="1" applyProtection="1">
      <alignment horizontal="centerContinuous"/>
    </xf>
    <xf numFmtId="0" fontId="2" fillId="2" borderId="4" xfId="0" applyNumberFormat="1" applyFont="1" applyFill="1" applyBorder="1" applyAlignment="1" applyProtection="1">
      <alignment horizontal="centerContinuous"/>
    </xf>
    <xf numFmtId="0" fontId="2" fillId="2" borderId="5" xfId="0" applyNumberFormat="1" applyFont="1" applyFill="1" applyBorder="1" applyAlignment="1" applyProtection="1">
      <alignment horizontal="centerContinuous"/>
    </xf>
    <xf numFmtId="0" fontId="2" fillId="2" borderId="6" xfId="0" applyNumberFormat="1" applyFont="1" applyFill="1" applyBorder="1" applyAlignment="1" applyProtection="1">
      <alignment horizontal="centerContinuous"/>
    </xf>
    <xf numFmtId="0" fontId="2" fillId="2" borderId="7" xfId="0" applyNumberFormat="1" applyFont="1" applyFill="1" applyBorder="1" applyAlignment="1" applyProtection="1">
      <alignment horizontal="centerContinuous"/>
    </xf>
    <xf numFmtId="0" fontId="2" fillId="0" borderId="8" xfId="0" applyFont="1" applyBorder="1" applyAlignment="1">
      <alignment horizontal="center" vertical="center"/>
    </xf>
    <xf numFmtId="0" fontId="2" fillId="0" borderId="9" xfId="0" applyFont="1" applyBorder="1" applyAlignment="1">
      <alignment horizontal="center" vertical="center"/>
    </xf>
    <xf numFmtId="165" fontId="2" fillId="0" borderId="9" xfId="1" applyNumberFormat="1" applyFont="1" applyBorder="1" applyAlignment="1">
      <alignment horizontal="center" vertical="center"/>
    </xf>
    <xf numFmtId="165" fontId="2" fillId="0" borderId="10" xfId="1" applyNumberFormat="1" applyFont="1" applyBorder="1" applyAlignment="1">
      <alignment horizontal="center" vertical="center"/>
    </xf>
    <xf numFmtId="0" fontId="3" fillId="0" borderId="11" xfId="0" applyNumberFormat="1" applyFont="1" applyBorder="1" applyAlignment="1">
      <alignment horizontal="center" vertical="center"/>
    </xf>
    <xf numFmtId="164" fontId="3" fillId="0" borderId="12" xfId="0" applyNumberFormat="1" applyFont="1" applyBorder="1" applyAlignment="1">
      <alignment horizontal="center" vertical="center"/>
    </xf>
    <xf numFmtId="164" fontId="3" fillId="0" borderId="12" xfId="0" applyNumberFormat="1" applyFont="1" applyBorder="1" applyAlignment="1">
      <alignment vertical="center"/>
    </xf>
    <xf numFmtId="165" fontId="3" fillId="0" borderId="12" xfId="1" applyNumberFormat="1" applyFont="1" applyBorder="1" applyAlignment="1">
      <alignment horizontal="right" vertical="center"/>
    </xf>
    <xf numFmtId="165" fontId="3" fillId="0" borderId="13" xfId="1" applyNumberFormat="1" applyFont="1" applyFill="1" applyBorder="1" applyAlignment="1" applyProtection="1"/>
    <xf numFmtId="0" fontId="3" fillId="0" borderId="14" xfId="0" applyNumberFormat="1" applyFont="1" applyBorder="1" applyAlignment="1">
      <alignment horizontal="center" vertical="center"/>
    </xf>
    <xf numFmtId="165" fontId="3" fillId="0" borderId="15" xfId="1" applyNumberFormat="1" applyFont="1" applyFill="1" applyBorder="1" applyAlignment="1" applyProtection="1"/>
    <xf numFmtId="0" fontId="3" fillId="0" borderId="16" xfId="0" applyNumberFormat="1" applyFont="1" applyBorder="1" applyAlignment="1">
      <alignment horizontal="center" vertical="center"/>
    </xf>
    <xf numFmtId="164" fontId="3" fillId="0" borderId="17" xfId="0" applyNumberFormat="1" applyFont="1" applyBorder="1" applyAlignment="1">
      <alignment horizontal="center" vertical="center"/>
    </xf>
    <xf numFmtId="164" fontId="3" fillId="0" borderId="17" xfId="0" applyNumberFormat="1" applyFont="1" applyBorder="1" applyAlignment="1">
      <alignment vertical="center"/>
    </xf>
    <xf numFmtId="165" fontId="3" fillId="0" borderId="17" xfId="1" applyNumberFormat="1" applyFont="1" applyBorder="1" applyAlignment="1">
      <alignment horizontal="right" vertical="center"/>
    </xf>
    <xf numFmtId="165" fontId="3" fillId="0" borderId="18" xfId="1" applyNumberFormat="1" applyFont="1" applyFill="1" applyBorder="1" applyAlignment="1" applyProtection="1"/>
    <xf numFmtId="0" fontId="4" fillId="0" borderId="19" xfId="0" applyNumberFormat="1" applyFont="1" applyFill="1" applyBorder="1" applyAlignment="1" applyProtection="1">
      <alignment horizontal="centerContinuous"/>
    </xf>
    <xf numFmtId="0" fontId="4" fillId="0" borderId="20" xfId="0" applyNumberFormat="1" applyFont="1" applyFill="1" applyBorder="1" applyAlignment="1" applyProtection="1">
      <alignment horizontal="centerContinuous"/>
    </xf>
    <xf numFmtId="0" fontId="4" fillId="0" borderId="21" xfId="0" applyNumberFormat="1" applyFont="1" applyFill="1" applyBorder="1" applyAlignment="1" applyProtection="1">
      <alignment horizontal="centerContinuous"/>
    </xf>
    <xf numFmtId="165" fontId="2" fillId="0" borderId="9" xfId="1" applyNumberFormat="1" applyFont="1" applyBorder="1" applyAlignment="1">
      <alignment horizontal="right" vertical="center"/>
    </xf>
    <xf numFmtId="165" fontId="2" fillId="0" borderId="10" xfId="1" applyNumberFormat="1" applyFont="1" applyBorder="1" applyAlignment="1">
      <alignment horizontal="right" vertical="center"/>
    </xf>
    <xf numFmtId="0"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0" xfId="0" applyFont="1"/>
    <xf numFmtId="3" fontId="7" fillId="0" borderId="0" xfId="0" applyNumberFormat="1" applyFont="1" applyAlignment="1">
      <alignment horizontal="right"/>
    </xf>
    <xf numFmtId="14" fontId="7" fillId="0" borderId="0" xfId="0" applyNumberFormat="1" applyFont="1" applyAlignment="1">
      <alignment horizontal="right"/>
    </xf>
    <xf numFmtId="0" fontId="7" fillId="3" borderId="1" xfId="0" applyFont="1" applyFill="1" applyBorder="1"/>
    <xf numFmtId="0" fontId="7" fillId="0" borderId="0" xfId="0" applyNumberFormat="1" applyFont="1"/>
    <xf numFmtId="0" fontId="8" fillId="0" borderId="0" xfId="0" applyFont="1"/>
    <xf numFmtId="3" fontId="8" fillId="0" borderId="0" xfId="0" applyNumberFormat="1" applyFont="1" applyAlignment="1">
      <alignment horizontal="right"/>
    </xf>
    <xf numFmtId="14" fontId="8" fillId="0" borderId="0" xfId="0" applyNumberFormat="1" applyFont="1" applyAlignment="1">
      <alignment horizontal="right"/>
    </xf>
    <xf numFmtId="0" fontId="4" fillId="0" borderId="0" xfId="0" applyNumberFormat="1" applyFont="1" applyFill="1" applyBorder="1" applyAlignment="1" applyProtection="1"/>
    <xf numFmtId="3" fontId="7" fillId="0" borderId="0" xfId="0" applyNumberFormat="1" applyFont="1" applyFill="1" applyBorder="1" applyAlignment="1" applyProtection="1">
      <alignment horizontal="right"/>
    </xf>
    <xf numFmtId="3" fontId="0" fillId="0" borderId="0" xfId="0" applyNumberFormat="1" applyFill="1" applyBorder="1" applyAlignment="1" applyProtection="1"/>
    <xf numFmtId="0" fontId="0" fillId="0" borderId="0" xfId="0"/>
    <xf numFmtId="0" fontId="5" fillId="0" borderId="0" xfId="0" applyFont="1"/>
    <xf numFmtId="0" fontId="6" fillId="0" borderId="1" xfId="0" applyNumberFormat="1" applyFont="1" applyFill="1" applyBorder="1" applyAlignment="1" applyProtection="1"/>
    <xf numFmtId="1" fontId="6" fillId="0" borderId="1" xfId="0" applyNumberFormat="1" applyFont="1" applyFill="1" applyBorder="1" applyAlignment="1" applyProtection="1"/>
    <xf numFmtId="0" fontId="5" fillId="0" borderId="1" xfId="0" applyNumberFormat="1" applyFont="1" applyFill="1" applyBorder="1" applyAlignment="1" applyProtection="1"/>
    <xf numFmtId="1" fontId="5" fillId="0" borderId="1" xfId="0" applyNumberFormat="1" applyFont="1" applyFill="1" applyBorder="1" applyAlignment="1" applyProtection="1"/>
    <xf numFmtId="165" fontId="6" fillId="0" borderId="1" xfId="1" applyNumberFormat="1" applyFont="1" applyFill="1" applyBorder="1" applyAlignment="1" applyProtection="1"/>
    <xf numFmtId="165" fontId="5" fillId="0" borderId="1" xfId="1" applyNumberFormat="1" applyFont="1" applyFill="1" applyBorder="1" applyAlignment="1" applyProtection="1"/>
    <xf numFmtId="165" fontId="5" fillId="0" borderId="0" xfId="1" applyNumberFormat="1" applyFont="1" applyFill="1" applyBorder="1" applyAlignment="1" applyProtection="1"/>
    <xf numFmtId="0" fontId="9" fillId="0" borderId="0" xfId="0" applyFont="1"/>
    <xf numFmtId="0" fontId="10" fillId="0" borderId="0" xfId="0" applyFont="1"/>
    <xf numFmtId="0" fontId="11" fillId="4" borderId="0" xfId="0" applyFont="1" applyFill="1" applyAlignment="1">
      <alignment vertical="center"/>
    </xf>
    <xf numFmtId="0" fontId="11" fillId="5" borderId="0" xfId="0" applyFont="1" applyFill="1" applyAlignment="1">
      <alignment vertical="center"/>
    </xf>
    <xf numFmtId="0" fontId="12" fillId="4" borderId="0" xfId="0" applyFont="1" applyFill="1"/>
    <xf numFmtId="3" fontId="12" fillId="4" borderId="0" xfId="0" applyNumberFormat="1" applyFont="1" applyFill="1"/>
    <xf numFmtId="0" fontId="13" fillId="0" borderId="0" xfId="0" applyFont="1"/>
    <xf numFmtId="3" fontId="13" fillId="0" borderId="0" xfId="0" applyNumberFormat="1" applyFont="1"/>
    <xf numFmtId="3" fontId="12" fillId="6" borderId="0" xfId="0" applyNumberFormat="1" applyFont="1" applyFill="1"/>
    <xf numFmtId="0" fontId="11" fillId="4" borderId="0" xfId="0" applyFont="1" applyFill="1"/>
    <xf numFmtId="0" fontId="11" fillId="0" borderId="0" xfId="0" applyFont="1"/>
    <xf numFmtId="0" fontId="4" fillId="0" borderId="1" xfId="0" applyNumberFormat="1" applyFont="1" applyFill="1" applyBorder="1" applyAlignment="1" applyProtection="1"/>
    <xf numFmtId="1" fontId="6" fillId="0" borderId="22" xfId="0" applyNumberFormat="1" applyFont="1" applyFill="1" applyBorder="1" applyAlignment="1" applyProtection="1"/>
    <xf numFmtId="1" fontId="5" fillId="0" borderId="22" xfId="0" applyNumberFormat="1" applyFont="1" applyFill="1" applyBorder="1" applyAlignment="1" applyProtection="1"/>
    <xf numFmtId="0" fontId="4" fillId="0" borderId="23" xfId="0" applyNumberFormat="1" applyFont="1" applyFill="1" applyBorder="1" applyAlignment="1" applyProtection="1"/>
    <xf numFmtId="0" fontId="0" fillId="0" borderId="23" xfId="0" applyNumberFormat="1" applyFill="1" applyBorder="1" applyAlignment="1" applyProtection="1"/>
    <xf numFmtId="3" fontId="4" fillId="7" borderId="0" xfId="0" applyNumberFormat="1" applyFont="1" applyFill="1" applyBorder="1" applyAlignment="1" applyProtection="1"/>
    <xf numFmtId="0" fontId="4" fillId="7" borderId="0" xfId="0" applyNumberFormat="1" applyFont="1" applyFill="1" applyBorder="1" applyAlignment="1" applyProtection="1"/>
  </cellXfs>
  <cellStyles count="2">
    <cellStyle name="Millares"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123825</xdr:rowOff>
    </xdr:to>
    <xdr:pic>
      <xdr:nvPicPr>
        <xdr:cNvPr id="2" name="Imagen 1">
          <a:extLst>
            <a:ext uri="{FF2B5EF4-FFF2-40B4-BE49-F238E27FC236}">
              <a16:creationId xmlns:a16="http://schemas.microsoft.com/office/drawing/2014/main" id="{EA0D68F2-5364-423D-BD4F-C4D516352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32</xdr:row>
      <xdr:rowOff>19050</xdr:rowOff>
    </xdr:from>
    <xdr:ext cx="2943225" cy="676275"/>
    <xdr:pic>
      <xdr:nvPicPr>
        <xdr:cNvPr id="3" name="Imagen 2">
          <a:extLst>
            <a:ext uri="{FF2B5EF4-FFF2-40B4-BE49-F238E27FC236}">
              <a16:creationId xmlns:a16="http://schemas.microsoft.com/office/drawing/2014/main" id="{DCCEC8E2-F96A-4454-95D7-EB0808D0C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9"/>
  <sheetViews>
    <sheetView workbookViewId="0">
      <selection activeCell="B2" sqref="B2"/>
    </sheetView>
  </sheetViews>
  <sheetFormatPr baseColWidth="10" defaultRowHeight="12.75" x14ac:dyDescent="0.2"/>
  <cols>
    <col min="5" max="5" width="11.42578125" style="1"/>
    <col min="6" max="6" width="14.28515625" style="1" customWidth="1"/>
  </cols>
  <sheetData>
    <row r="1" spans="2:6" ht="13.5" thickBot="1" x14ac:dyDescent="0.25"/>
    <row r="2" spans="2:6" ht="15.75" x14ac:dyDescent="0.25">
      <c r="B2" s="5" t="s">
        <v>0</v>
      </c>
      <c r="C2" s="6"/>
      <c r="D2" s="6"/>
      <c r="E2" s="6"/>
      <c r="F2" s="7"/>
    </row>
    <row r="3" spans="2:6" ht="16.5" thickBot="1" x14ac:dyDescent="0.3">
      <c r="B3" s="8" t="s">
        <v>1</v>
      </c>
      <c r="C3" s="9"/>
      <c r="D3" s="9"/>
      <c r="E3" s="9"/>
      <c r="F3" s="10"/>
    </row>
    <row r="4" spans="2:6" ht="13.5" thickBot="1" x14ac:dyDescent="0.25"/>
    <row r="5" spans="2:6" ht="16.5" thickBot="1" x14ac:dyDescent="0.25">
      <c r="B5" s="11" t="s">
        <v>2</v>
      </c>
      <c r="C5" s="12" t="s">
        <v>3</v>
      </c>
      <c r="D5" s="12" t="s">
        <v>4</v>
      </c>
      <c r="E5" s="13" t="s">
        <v>5</v>
      </c>
      <c r="F5" s="14" t="s">
        <v>6</v>
      </c>
    </row>
    <row r="6" spans="2:6" ht="15.75" x14ac:dyDescent="0.25">
      <c r="B6" s="15">
        <v>547049</v>
      </c>
      <c r="C6" s="16">
        <v>42765.615277777775</v>
      </c>
      <c r="D6" s="17">
        <v>42779.417569444442</v>
      </c>
      <c r="E6" s="18">
        <v>4400</v>
      </c>
      <c r="F6" s="19">
        <v>4400</v>
      </c>
    </row>
    <row r="7" spans="2:6" ht="15.75" x14ac:dyDescent="0.25">
      <c r="B7" s="20">
        <v>547049</v>
      </c>
      <c r="C7" s="2">
        <v>42765.615277777775</v>
      </c>
      <c r="D7" s="3">
        <v>42779.417569444442</v>
      </c>
      <c r="E7" s="4">
        <v>4400</v>
      </c>
      <c r="F7" s="21">
        <v>4400</v>
      </c>
    </row>
    <row r="8" spans="2:6" ht="15.75" x14ac:dyDescent="0.25">
      <c r="B8" s="20">
        <v>698402</v>
      </c>
      <c r="C8" s="2">
        <v>44422.145138888889</v>
      </c>
      <c r="D8" s="3">
        <v>44454.467175925929</v>
      </c>
      <c r="E8" s="4">
        <v>650300</v>
      </c>
      <c r="F8" s="21">
        <v>650300</v>
      </c>
    </row>
    <row r="9" spans="2:6" ht="15.75" x14ac:dyDescent="0.25">
      <c r="B9" s="20">
        <v>699559</v>
      </c>
      <c r="C9" s="2">
        <v>44436.863888888889</v>
      </c>
      <c r="D9" s="3">
        <v>44454.467175925929</v>
      </c>
      <c r="E9" s="4">
        <v>36300</v>
      </c>
      <c r="F9" s="21">
        <v>36300</v>
      </c>
    </row>
    <row r="10" spans="2:6" ht="15.75" x14ac:dyDescent="0.25">
      <c r="B10" s="20">
        <v>701697</v>
      </c>
      <c r="C10" s="2">
        <v>44455.295138888891</v>
      </c>
      <c r="D10" s="3">
        <v>44488.383518518516</v>
      </c>
      <c r="E10" s="4">
        <v>519964</v>
      </c>
      <c r="F10" s="21">
        <v>519964</v>
      </c>
    </row>
    <row r="11" spans="2:6" ht="15.75" x14ac:dyDescent="0.25">
      <c r="B11" s="20">
        <v>701801</v>
      </c>
      <c r="C11" s="2">
        <v>44455.512499999997</v>
      </c>
      <c r="D11" s="3">
        <v>44488.383518518516</v>
      </c>
      <c r="E11" s="4">
        <v>36300</v>
      </c>
      <c r="F11" s="21">
        <v>36300</v>
      </c>
    </row>
    <row r="12" spans="2:6" ht="15.75" x14ac:dyDescent="0.25">
      <c r="B12" s="20">
        <v>702218</v>
      </c>
      <c r="C12" s="2">
        <v>44460.387499999997</v>
      </c>
      <c r="D12" s="3">
        <v>44488.383518518516</v>
      </c>
      <c r="E12" s="4">
        <v>60264</v>
      </c>
      <c r="F12" s="21">
        <v>60264</v>
      </c>
    </row>
    <row r="13" spans="2:6" ht="15.75" x14ac:dyDescent="0.25">
      <c r="B13" s="20">
        <v>708384</v>
      </c>
      <c r="C13" s="2">
        <v>44475.563888888886</v>
      </c>
      <c r="D13" s="3">
        <v>44511.514062499999</v>
      </c>
      <c r="E13" s="4">
        <v>52400</v>
      </c>
      <c r="F13" s="21">
        <v>52400</v>
      </c>
    </row>
    <row r="14" spans="2:6" ht="15.75" x14ac:dyDescent="0.25">
      <c r="B14" s="20">
        <v>708642</v>
      </c>
      <c r="C14" s="2">
        <v>44477.426388888889</v>
      </c>
      <c r="D14" s="3">
        <v>44511.514062499999</v>
      </c>
      <c r="E14" s="4">
        <v>30000</v>
      </c>
      <c r="F14" s="21">
        <v>30000</v>
      </c>
    </row>
    <row r="15" spans="2:6" ht="15.75" x14ac:dyDescent="0.25">
      <c r="B15" s="20">
        <v>710433</v>
      </c>
      <c r="C15" s="2">
        <v>44496.935416666667</v>
      </c>
      <c r="D15" s="3">
        <v>44511.514062499999</v>
      </c>
      <c r="E15" s="4">
        <v>118100</v>
      </c>
      <c r="F15" s="21">
        <v>118100</v>
      </c>
    </row>
    <row r="16" spans="2:6" ht="15.75" x14ac:dyDescent="0.25">
      <c r="B16" s="20">
        <v>710799</v>
      </c>
      <c r="C16" s="2">
        <v>44499.590277777781</v>
      </c>
      <c r="D16" s="3">
        <v>44511.514062499999</v>
      </c>
      <c r="E16" s="4">
        <v>22100</v>
      </c>
      <c r="F16" s="21">
        <v>22100</v>
      </c>
    </row>
    <row r="17" spans="2:6" ht="15.75" x14ac:dyDescent="0.25">
      <c r="B17" s="20">
        <v>711946</v>
      </c>
      <c r="C17" s="2">
        <v>44510.722222222219</v>
      </c>
      <c r="D17" s="3">
        <v>44576.690474537034</v>
      </c>
      <c r="E17" s="4">
        <v>350600</v>
      </c>
      <c r="F17" s="21">
        <v>350600</v>
      </c>
    </row>
    <row r="18" spans="2:6" ht="15.75" x14ac:dyDescent="0.25">
      <c r="B18" s="20">
        <v>712201</v>
      </c>
      <c r="C18" s="2">
        <v>44512.515277777777</v>
      </c>
      <c r="D18" s="3">
        <v>44576.690474537034</v>
      </c>
      <c r="E18" s="4">
        <v>30000</v>
      </c>
      <c r="F18" s="21">
        <v>30000</v>
      </c>
    </row>
    <row r="19" spans="2:6" ht="15.75" x14ac:dyDescent="0.25">
      <c r="B19" s="20">
        <v>712254</v>
      </c>
      <c r="C19" s="2">
        <v>44512.770833333336</v>
      </c>
      <c r="D19" s="3">
        <v>44576.690486111111</v>
      </c>
      <c r="E19" s="4">
        <v>327764</v>
      </c>
      <c r="F19" s="21">
        <v>327764</v>
      </c>
    </row>
    <row r="20" spans="2:6" ht="15.75" x14ac:dyDescent="0.25">
      <c r="B20" s="20">
        <v>713007</v>
      </c>
      <c r="C20" s="2">
        <v>44521.311805555553</v>
      </c>
      <c r="D20" s="3">
        <v>44576.690486111111</v>
      </c>
      <c r="E20" s="4">
        <v>79600</v>
      </c>
      <c r="F20" s="21">
        <v>79600</v>
      </c>
    </row>
    <row r="21" spans="2:6" ht="15.75" x14ac:dyDescent="0.25">
      <c r="B21" s="20">
        <v>713248</v>
      </c>
      <c r="C21" s="2">
        <v>44523.250694444447</v>
      </c>
      <c r="D21" s="3">
        <v>44576.690486111111</v>
      </c>
      <c r="E21" s="4">
        <v>59700</v>
      </c>
      <c r="F21" s="21">
        <v>59700</v>
      </c>
    </row>
    <row r="22" spans="2:6" ht="15.75" x14ac:dyDescent="0.25">
      <c r="B22" s="20">
        <v>713303</v>
      </c>
      <c r="C22" s="2">
        <v>44523.400694444441</v>
      </c>
      <c r="D22" s="3">
        <v>44576.690486111111</v>
      </c>
      <c r="E22" s="4">
        <v>5500</v>
      </c>
      <c r="F22" s="21">
        <v>5500</v>
      </c>
    </row>
    <row r="23" spans="2:6" ht="15.75" x14ac:dyDescent="0.25">
      <c r="B23" s="20">
        <v>714215</v>
      </c>
      <c r="C23" s="2">
        <v>44529.782638888886</v>
      </c>
      <c r="D23" s="3">
        <v>44576.690486111111</v>
      </c>
      <c r="E23" s="4">
        <v>386200</v>
      </c>
      <c r="F23" s="21">
        <v>386200</v>
      </c>
    </row>
    <row r="24" spans="2:6" ht="15.75" x14ac:dyDescent="0.25">
      <c r="B24" s="20">
        <v>715676</v>
      </c>
      <c r="C24" s="2">
        <v>44541.618750000001</v>
      </c>
      <c r="D24" s="3">
        <v>44576.690486111111</v>
      </c>
      <c r="E24" s="4">
        <v>22000</v>
      </c>
      <c r="F24" s="21">
        <v>22000</v>
      </c>
    </row>
    <row r="25" spans="2:6" ht="15.75" x14ac:dyDescent="0.25">
      <c r="B25" s="20">
        <v>715939</v>
      </c>
      <c r="C25" s="2">
        <v>44544.443749999999</v>
      </c>
      <c r="D25" s="3">
        <v>44576.690486111111</v>
      </c>
      <c r="E25" s="4">
        <v>36300</v>
      </c>
      <c r="F25" s="21">
        <v>36300</v>
      </c>
    </row>
    <row r="26" spans="2:6" ht="15.75" x14ac:dyDescent="0.25">
      <c r="B26" s="20">
        <v>716005</v>
      </c>
      <c r="C26" s="2">
        <v>44544.690972222219</v>
      </c>
      <c r="D26" s="3">
        <v>44576.690486111111</v>
      </c>
      <c r="E26" s="4">
        <v>303732</v>
      </c>
      <c r="F26" s="21">
        <v>303732</v>
      </c>
    </row>
    <row r="27" spans="2:6" ht="15.75" x14ac:dyDescent="0.25">
      <c r="B27" s="20">
        <v>716230</v>
      </c>
      <c r="C27" s="2">
        <v>44546.322222222225</v>
      </c>
      <c r="D27" s="3">
        <v>44576.690486111111</v>
      </c>
      <c r="E27" s="4">
        <v>10200</v>
      </c>
      <c r="F27" s="21">
        <v>10200</v>
      </c>
    </row>
    <row r="28" spans="2:6" ht="15.75" x14ac:dyDescent="0.25">
      <c r="B28" s="20">
        <v>716542</v>
      </c>
      <c r="C28" s="2">
        <v>44548.090277777781</v>
      </c>
      <c r="D28" s="3">
        <v>44576.690486111111</v>
      </c>
      <c r="E28" s="4">
        <v>88900</v>
      </c>
      <c r="F28" s="21">
        <v>88900</v>
      </c>
    </row>
    <row r="29" spans="2:6" ht="15.75" x14ac:dyDescent="0.25">
      <c r="B29" s="20">
        <v>716751</v>
      </c>
      <c r="C29" s="2">
        <v>44550.300694444442</v>
      </c>
      <c r="D29" s="3">
        <v>44576.690486111111</v>
      </c>
      <c r="E29" s="4">
        <v>52400</v>
      </c>
      <c r="F29" s="21">
        <v>52400</v>
      </c>
    </row>
    <row r="30" spans="2:6" ht="15.75" x14ac:dyDescent="0.25">
      <c r="B30" s="20">
        <v>716771</v>
      </c>
      <c r="C30" s="2">
        <v>44550.336111111108</v>
      </c>
      <c r="D30" s="3">
        <v>44576.690486111111</v>
      </c>
      <c r="E30" s="4">
        <v>172000</v>
      </c>
      <c r="F30" s="21">
        <v>172000</v>
      </c>
    </row>
    <row r="31" spans="2:6" ht="15.75" x14ac:dyDescent="0.25">
      <c r="B31" s="20">
        <v>716933</v>
      </c>
      <c r="C31" s="2">
        <v>44551.215277777781</v>
      </c>
      <c r="D31" s="3">
        <v>44576.690486111111</v>
      </c>
      <c r="E31" s="4">
        <v>62900</v>
      </c>
      <c r="F31" s="21">
        <v>62900</v>
      </c>
    </row>
    <row r="32" spans="2:6" ht="15.75" x14ac:dyDescent="0.25">
      <c r="B32" s="20">
        <v>716972</v>
      </c>
      <c r="C32" s="2">
        <v>44551.362500000003</v>
      </c>
      <c r="D32" s="3">
        <v>44576.690497685187</v>
      </c>
      <c r="E32" s="4">
        <v>36300</v>
      </c>
      <c r="F32" s="21">
        <v>36300</v>
      </c>
    </row>
    <row r="33" spans="2:6" ht="15.75" x14ac:dyDescent="0.25">
      <c r="B33" s="20">
        <v>717012</v>
      </c>
      <c r="C33" s="2">
        <v>44551.595138888886</v>
      </c>
      <c r="D33" s="3">
        <v>44576.690497685187</v>
      </c>
      <c r="E33" s="4">
        <v>17000</v>
      </c>
      <c r="F33" s="21">
        <v>17000</v>
      </c>
    </row>
    <row r="34" spans="2:6" ht="15.75" x14ac:dyDescent="0.25">
      <c r="B34" s="20">
        <v>717013</v>
      </c>
      <c r="C34" s="2">
        <v>44551.597916666666</v>
      </c>
      <c r="D34" s="3">
        <v>44576.690497685187</v>
      </c>
      <c r="E34" s="4">
        <v>131700</v>
      </c>
      <c r="F34" s="21">
        <v>131700</v>
      </c>
    </row>
    <row r="35" spans="2:6" ht="15.75" x14ac:dyDescent="0.25">
      <c r="B35" s="20">
        <v>717014</v>
      </c>
      <c r="C35" s="2">
        <v>44551.602777777778</v>
      </c>
      <c r="D35" s="3">
        <v>44576.690497685187</v>
      </c>
      <c r="E35" s="4">
        <v>403200</v>
      </c>
      <c r="F35" s="21">
        <v>403200</v>
      </c>
    </row>
    <row r="36" spans="2:6" ht="15.75" x14ac:dyDescent="0.25">
      <c r="B36" s="20">
        <v>717016</v>
      </c>
      <c r="C36" s="2">
        <v>44551.60833333333</v>
      </c>
      <c r="D36" s="3">
        <v>44576.690497685187</v>
      </c>
      <c r="E36" s="4">
        <v>17000</v>
      </c>
      <c r="F36" s="21">
        <v>17000</v>
      </c>
    </row>
    <row r="37" spans="2:6" ht="15.75" x14ac:dyDescent="0.25">
      <c r="B37" s="20">
        <v>717665</v>
      </c>
      <c r="C37" s="2">
        <v>44558.684027777781</v>
      </c>
      <c r="D37" s="3">
        <v>44576.690497685187</v>
      </c>
      <c r="E37" s="4">
        <v>85764</v>
      </c>
      <c r="F37" s="21">
        <v>85764</v>
      </c>
    </row>
    <row r="38" spans="2:6" ht="15.75" x14ac:dyDescent="0.25">
      <c r="B38" s="20">
        <v>718445</v>
      </c>
      <c r="C38" s="2">
        <v>44567.759027777778</v>
      </c>
      <c r="D38" s="3">
        <v>44614.481226851851</v>
      </c>
      <c r="E38" s="4">
        <v>70900</v>
      </c>
      <c r="F38" s="21">
        <v>70900</v>
      </c>
    </row>
    <row r="39" spans="2:6" ht="15.75" x14ac:dyDescent="0.25">
      <c r="B39" s="20">
        <v>720136</v>
      </c>
      <c r="C39" s="2">
        <v>44582.49722222222</v>
      </c>
      <c r="D39" s="3">
        <v>44614.481226851851</v>
      </c>
      <c r="E39" s="4">
        <v>6000</v>
      </c>
      <c r="F39" s="21">
        <v>6000</v>
      </c>
    </row>
    <row r="40" spans="2:6" ht="15.75" x14ac:dyDescent="0.25">
      <c r="B40" s="20">
        <v>720493</v>
      </c>
      <c r="C40" s="2">
        <v>44585.931944444441</v>
      </c>
      <c r="D40" s="3">
        <v>44614.481226851851</v>
      </c>
      <c r="E40" s="4">
        <v>356864</v>
      </c>
      <c r="F40" s="21">
        <v>356864</v>
      </c>
    </row>
    <row r="41" spans="2:6" ht="15.75" x14ac:dyDescent="0.25">
      <c r="B41" s="20">
        <v>721017</v>
      </c>
      <c r="C41" s="2">
        <v>44588.828472222223</v>
      </c>
      <c r="D41" s="3">
        <v>44614.481238425928</v>
      </c>
      <c r="E41" s="4">
        <v>124800</v>
      </c>
      <c r="F41" s="21">
        <v>124800</v>
      </c>
    </row>
    <row r="42" spans="2:6" ht="15.75" x14ac:dyDescent="0.25">
      <c r="B42" s="20">
        <v>722016</v>
      </c>
      <c r="C42" s="2">
        <v>44599.432638888888</v>
      </c>
      <c r="D42" s="3">
        <v>44642.481238425928</v>
      </c>
      <c r="E42" s="4">
        <v>24000</v>
      </c>
      <c r="F42" s="21">
        <v>24000</v>
      </c>
    </row>
    <row r="43" spans="2:6" ht="15.75" x14ac:dyDescent="0.25">
      <c r="B43" s="20">
        <v>722081</v>
      </c>
      <c r="C43" s="2">
        <v>44599.975694444445</v>
      </c>
      <c r="D43" s="3">
        <v>44642.481238425928</v>
      </c>
      <c r="E43" s="4">
        <v>65700</v>
      </c>
      <c r="F43" s="21">
        <v>65700</v>
      </c>
    </row>
    <row r="44" spans="2:6" ht="15.75" x14ac:dyDescent="0.25">
      <c r="B44" s="20">
        <v>722326</v>
      </c>
      <c r="C44" s="2">
        <v>44602.348611111112</v>
      </c>
      <c r="D44" s="3">
        <v>44642.481238425928</v>
      </c>
      <c r="E44" s="4">
        <v>244400</v>
      </c>
      <c r="F44" s="21">
        <v>244400</v>
      </c>
    </row>
    <row r="45" spans="2:6" ht="15.75" x14ac:dyDescent="0.25">
      <c r="B45" s="20">
        <v>722433</v>
      </c>
      <c r="C45" s="2">
        <v>44602.981944444444</v>
      </c>
      <c r="D45" s="3">
        <v>44642.481238425928</v>
      </c>
      <c r="E45" s="4">
        <v>103807</v>
      </c>
      <c r="F45" s="21">
        <v>103807</v>
      </c>
    </row>
    <row r="46" spans="2:6" ht="15.75" x14ac:dyDescent="0.25">
      <c r="B46" s="20">
        <v>723138</v>
      </c>
      <c r="C46" s="2">
        <v>44609.820833333331</v>
      </c>
      <c r="D46" s="3">
        <v>44642.481238425928</v>
      </c>
      <c r="E46" s="4">
        <v>146264</v>
      </c>
      <c r="F46" s="21">
        <v>146264</v>
      </c>
    </row>
    <row r="47" spans="2:6" ht="15.75" x14ac:dyDescent="0.25">
      <c r="B47" s="20">
        <v>723998</v>
      </c>
      <c r="C47" s="2">
        <v>44617.695833333331</v>
      </c>
      <c r="D47" s="3">
        <v>44642.481238425928</v>
      </c>
      <c r="E47" s="4">
        <v>65700</v>
      </c>
      <c r="F47" s="21">
        <v>65700</v>
      </c>
    </row>
    <row r="48" spans="2:6" ht="16.5" thickBot="1" x14ac:dyDescent="0.3">
      <c r="B48" s="22">
        <v>724019</v>
      </c>
      <c r="C48" s="23">
        <v>44618.261111111111</v>
      </c>
      <c r="D48" s="24">
        <v>44642.481238425928</v>
      </c>
      <c r="E48" s="25">
        <v>838600</v>
      </c>
      <c r="F48" s="26">
        <v>838600</v>
      </c>
    </row>
    <row r="49" spans="2:6" ht="16.5" thickBot="1" x14ac:dyDescent="0.25">
      <c r="B49" s="27" t="s">
        <v>7</v>
      </c>
      <c r="C49" s="28"/>
      <c r="D49" s="29"/>
      <c r="E49" s="30">
        <f>SUM(E6:E48)</f>
        <v>6260323</v>
      </c>
      <c r="F49" s="31">
        <f>SUM(F6:F48)</f>
        <v>6260323</v>
      </c>
    </row>
  </sheetData>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5BC4D-EE74-4C21-9920-6C3CFDCC903D}">
  <dimension ref="A1:I41"/>
  <sheetViews>
    <sheetView tabSelected="1" topLeftCell="A3" workbookViewId="0">
      <selection activeCell="A2" sqref="A2:A40"/>
    </sheetView>
  </sheetViews>
  <sheetFormatPr baseColWidth="10" defaultRowHeight="15" x14ac:dyDescent="0.25"/>
  <cols>
    <col min="1" max="1" width="11.42578125" style="32"/>
    <col min="2" max="2" width="11.42578125" style="33"/>
    <col min="3" max="6" width="13.140625" style="53" bestFit="1" customWidth="1"/>
    <col min="7" max="8" width="11.5703125" style="53" bestFit="1" customWidth="1"/>
    <col min="9" max="16384" width="11.42578125" style="32"/>
  </cols>
  <sheetData>
    <row r="1" spans="1:9" x14ac:dyDescent="0.25">
      <c r="A1" s="47" t="s">
        <v>2</v>
      </c>
      <c r="B1" s="48" t="s">
        <v>8</v>
      </c>
      <c r="C1" s="51" t="s">
        <v>9</v>
      </c>
      <c r="D1" s="51" t="s">
        <v>463</v>
      </c>
      <c r="E1" s="51" t="s">
        <v>464</v>
      </c>
      <c r="F1" s="51" t="s">
        <v>610</v>
      </c>
      <c r="G1" s="51" t="s">
        <v>609</v>
      </c>
      <c r="H1" s="51" t="s">
        <v>465</v>
      </c>
      <c r="I1" s="47" t="s">
        <v>611</v>
      </c>
    </row>
    <row r="2" spans="1:9" x14ac:dyDescent="0.25">
      <c r="A2" s="49">
        <v>701697</v>
      </c>
      <c r="B2" s="50">
        <v>2021</v>
      </c>
      <c r="C2" s="52">
        <v>519964</v>
      </c>
      <c r="D2" s="52">
        <f>VLOOKUP(A2,'CARTERA COOSALUD'!$A$2:$B$30,2,0)</f>
        <v>85644</v>
      </c>
      <c r="E2" s="52">
        <v>434320</v>
      </c>
      <c r="F2" s="52"/>
      <c r="G2" s="52"/>
      <c r="H2" s="52">
        <f t="shared" ref="H2:H40" si="0">+C2-SUM(D2:G2)</f>
        <v>0</v>
      </c>
      <c r="I2" s="49"/>
    </row>
    <row r="3" spans="1:9" x14ac:dyDescent="0.25">
      <c r="A3" s="49">
        <v>701801</v>
      </c>
      <c r="B3" s="50">
        <v>2021</v>
      </c>
      <c r="C3" s="52">
        <v>36300</v>
      </c>
      <c r="D3" s="52">
        <f>VLOOKUP(A3,'CARTERA COOSALUD'!$A$2:$B$30,2,0)</f>
        <v>678</v>
      </c>
      <c r="E3" s="52">
        <v>35622</v>
      </c>
      <c r="F3" s="52"/>
      <c r="G3" s="52"/>
      <c r="H3" s="52">
        <f t="shared" si="0"/>
        <v>0</v>
      </c>
      <c r="I3" s="49"/>
    </row>
    <row r="4" spans="1:9" x14ac:dyDescent="0.25">
      <c r="A4" s="49">
        <v>702218</v>
      </c>
      <c r="B4" s="50">
        <v>2021</v>
      </c>
      <c r="C4" s="52">
        <v>60264</v>
      </c>
      <c r="D4" s="52">
        <f>VLOOKUP(A4,'CARTERA COOSALUD'!$A$2:$B$30,2,0)</f>
        <v>25666</v>
      </c>
      <c r="E4" s="52">
        <v>34598</v>
      </c>
      <c r="F4" s="52"/>
      <c r="G4" s="52"/>
      <c r="H4" s="52">
        <f t="shared" si="0"/>
        <v>0</v>
      </c>
      <c r="I4" s="49"/>
    </row>
    <row r="5" spans="1:9" x14ac:dyDescent="0.25">
      <c r="A5" s="49">
        <v>708384</v>
      </c>
      <c r="B5" s="50">
        <v>2021</v>
      </c>
      <c r="C5" s="52">
        <v>52400</v>
      </c>
      <c r="D5" s="52"/>
      <c r="E5" s="52">
        <f>VLOOKUP(A5,PAGOS!$A$2:$B$173,2,0)</f>
        <v>52400</v>
      </c>
      <c r="F5" s="52"/>
      <c r="G5" s="52"/>
      <c r="H5" s="52">
        <f t="shared" si="0"/>
        <v>0</v>
      </c>
      <c r="I5" s="49"/>
    </row>
    <row r="6" spans="1:9" x14ac:dyDescent="0.25">
      <c r="A6" s="49">
        <v>708642</v>
      </c>
      <c r="B6" s="50">
        <v>2021</v>
      </c>
      <c r="C6" s="52">
        <v>30000</v>
      </c>
      <c r="D6" s="52">
        <f>VLOOKUP(A6,'CARTERA COOSALUD'!$A$2:$B$30,2,0)</f>
        <v>24720</v>
      </c>
      <c r="E6" s="52">
        <v>5280</v>
      </c>
      <c r="F6" s="52"/>
      <c r="G6" s="52"/>
      <c r="H6" s="52">
        <f t="shared" si="0"/>
        <v>0</v>
      </c>
      <c r="I6" s="49"/>
    </row>
    <row r="7" spans="1:9" x14ac:dyDescent="0.25">
      <c r="A7" s="49">
        <v>710433</v>
      </c>
      <c r="B7" s="50">
        <v>2021</v>
      </c>
      <c r="C7" s="52">
        <v>118100</v>
      </c>
      <c r="D7" s="52"/>
      <c r="E7" s="52">
        <v>118100</v>
      </c>
      <c r="F7" s="52"/>
      <c r="G7" s="52"/>
      <c r="H7" s="52">
        <f t="shared" si="0"/>
        <v>0</v>
      </c>
      <c r="I7" s="49"/>
    </row>
    <row r="8" spans="1:9" x14ac:dyDescent="0.25">
      <c r="A8" s="49">
        <v>710799</v>
      </c>
      <c r="B8" s="50">
        <v>2021</v>
      </c>
      <c r="C8" s="52">
        <v>22100</v>
      </c>
      <c r="D8" s="52">
        <f>VLOOKUP(A8,'CARTERA COOSALUD'!$A$2:$B$30,2,0)</f>
        <v>22100</v>
      </c>
      <c r="E8" s="52"/>
      <c r="F8" s="52"/>
      <c r="G8" s="52"/>
      <c r="H8" s="52">
        <f t="shared" si="0"/>
        <v>0</v>
      </c>
      <c r="I8" s="49"/>
    </row>
    <row r="9" spans="1:9" x14ac:dyDescent="0.25">
      <c r="A9" s="49">
        <v>711946</v>
      </c>
      <c r="B9" s="50">
        <v>2021</v>
      </c>
      <c r="C9" s="52">
        <v>350600</v>
      </c>
      <c r="D9" s="52">
        <f>VLOOKUP(A9,'CARTERA COOSALUD'!$A$2:$B$30,2,0)</f>
        <v>350600</v>
      </c>
      <c r="E9" s="52"/>
      <c r="F9" s="52"/>
      <c r="G9" s="52"/>
      <c r="H9" s="52">
        <f t="shared" si="0"/>
        <v>0</v>
      </c>
      <c r="I9" s="49"/>
    </row>
    <row r="10" spans="1:9" x14ac:dyDescent="0.25">
      <c r="A10" s="49">
        <v>712201</v>
      </c>
      <c r="B10" s="50">
        <v>2021</v>
      </c>
      <c r="C10" s="52">
        <v>30000</v>
      </c>
      <c r="D10" s="52">
        <f>VLOOKUP(A10,'CARTERA COOSALUD'!$A$2:$B$30,2,0)</f>
        <v>30000</v>
      </c>
      <c r="E10" s="52"/>
      <c r="F10" s="52"/>
      <c r="G10" s="52"/>
      <c r="H10" s="52">
        <f t="shared" si="0"/>
        <v>0</v>
      </c>
      <c r="I10" s="49"/>
    </row>
    <row r="11" spans="1:9" x14ac:dyDescent="0.25">
      <c r="A11" s="49">
        <v>712254</v>
      </c>
      <c r="B11" s="50">
        <v>2021</v>
      </c>
      <c r="C11" s="52">
        <v>327764</v>
      </c>
      <c r="D11" s="52"/>
      <c r="E11" s="52">
        <f>VLOOKUP(A11,PAGOS!$A$2:$B$173,2,0)</f>
        <v>327764</v>
      </c>
      <c r="F11" s="52"/>
      <c r="G11" s="52"/>
      <c r="H11" s="52">
        <f t="shared" si="0"/>
        <v>0</v>
      </c>
      <c r="I11" s="49"/>
    </row>
    <row r="12" spans="1:9" x14ac:dyDescent="0.25">
      <c r="A12" s="49">
        <v>713007</v>
      </c>
      <c r="B12" s="50">
        <v>2021</v>
      </c>
      <c r="C12" s="52">
        <v>79600</v>
      </c>
      <c r="D12" s="52">
        <f>VLOOKUP(A12,'CARTERA COOSALUD'!$A$2:$B$30,2,0)</f>
        <v>79600</v>
      </c>
      <c r="E12" s="52"/>
      <c r="F12" s="52"/>
      <c r="G12" s="52"/>
      <c r="H12" s="52">
        <f t="shared" si="0"/>
        <v>0</v>
      </c>
      <c r="I12" s="49"/>
    </row>
    <row r="13" spans="1:9" x14ac:dyDescent="0.25">
      <c r="A13" s="49">
        <v>713248</v>
      </c>
      <c r="B13" s="50">
        <v>2021</v>
      </c>
      <c r="C13" s="52">
        <v>59700</v>
      </c>
      <c r="D13" s="52"/>
      <c r="E13" s="52">
        <f>VLOOKUP(A13,PAGOS!$A$2:$B$173,2,0)</f>
        <v>59700</v>
      </c>
      <c r="F13" s="52"/>
      <c r="G13" s="52"/>
      <c r="H13" s="52">
        <f t="shared" si="0"/>
        <v>0</v>
      </c>
      <c r="I13" s="49"/>
    </row>
    <row r="14" spans="1:9" x14ac:dyDescent="0.25">
      <c r="A14" s="49">
        <v>713303</v>
      </c>
      <c r="B14" s="50">
        <v>2021</v>
      </c>
      <c r="C14" s="52">
        <v>5500</v>
      </c>
      <c r="D14" s="52">
        <f>VLOOKUP(A14,'CARTERA COOSALUD'!$A$2:$B$30,2,0)</f>
        <v>5500</v>
      </c>
      <c r="E14" s="52"/>
      <c r="F14" s="52"/>
      <c r="G14" s="52"/>
      <c r="H14" s="52">
        <f t="shared" si="0"/>
        <v>0</v>
      </c>
      <c r="I14" s="49"/>
    </row>
    <row r="15" spans="1:9" x14ac:dyDescent="0.25">
      <c r="A15" s="49">
        <v>714215</v>
      </c>
      <c r="B15" s="50">
        <v>2021</v>
      </c>
      <c r="C15" s="52">
        <v>386200</v>
      </c>
      <c r="D15" s="52">
        <f>VLOOKUP(A15,'CARTERA COOSALUD'!$A$2:$B$30,2,0)</f>
        <v>386200</v>
      </c>
      <c r="E15" s="52"/>
      <c r="F15" s="52"/>
      <c r="G15" s="52"/>
      <c r="H15" s="52">
        <f t="shared" si="0"/>
        <v>0</v>
      </c>
      <c r="I15" s="49"/>
    </row>
    <row r="16" spans="1:9" x14ac:dyDescent="0.25">
      <c r="A16" s="49">
        <v>715676</v>
      </c>
      <c r="B16" s="50">
        <v>2021</v>
      </c>
      <c r="C16" s="52">
        <v>22000</v>
      </c>
      <c r="D16" s="52"/>
      <c r="E16" s="52"/>
      <c r="F16" s="52">
        <f>+C16</f>
        <v>22000</v>
      </c>
      <c r="G16" s="52"/>
      <c r="H16" s="52">
        <f t="shared" si="0"/>
        <v>0</v>
      </c>
      <c r="I16" s="49"/>
    </row>
    <row r="17" spans="1:9" x14ac:dyDescent="0.25">
      <c r="A17" s="49">
        <v>715939</v>
      </c>
      <c r="B17" s="50">
        <v>2021</v>
      </c>
      <c r="C17" s="52">
        <v>36300</v>
      </c>
      <c r="D17" s="52">
        <f>VLOOKUP(A17,'CARTERA COOSALUD'!$A$2:$B$30,2,0)</f>
        <v>36300</v>
      </c>
      <c r="E17" s="52"/>
      <c r="F17" s="52"/>
      <c r="G17" s="52"/>
      <c r="H17" s="52">
        <f t="shared" si="0"/>
        <v>0</v>
      </c>
      <c r="I17" s="49"/>
    </row>
    <row r="18" spans="1:9" x14ac:dyDescent="0.25">
      <c r="A18" s="49">
        <v>716005</v>
      </c>
      <c r="B18" s="50">
        <v>2021</v>
      </c>
      <c r="C18" s="52">
        <v>303732</v>
      </c>
      <c r="D18" s="52">
        <f>VLOOKUP(A18,'CARTERA COOSALUD'!$A$2:$B$30,2,0)</f>
        <v>303732</v>
      </c>
      <c r="E18" s="52"/>
      <c r="F18" s="52"/>
      <c r="G18" s="52"/>
      <c r="H18" s="52">
        <f t="shared" si="0"/>
        <v>0</v>
      </c>
      <c r="I18" s="49"/>
    </row>
    <row r="19" spans="1:9" x14ac:dyDescent="0.25">
      <c r="A19" s="49">
        <v>716230</v>
      </c>
      <c r="B19" s="50">
        <v>2021</v>
      </c>
      <c r="C19" s="52">
        <v>10200</v>
      </c>
      <c r="D19" s="52">
        <f>VLOOKUP(A19,'CARTERA COOSALUD'!$A$2:$B$30,2,0)</f>
        <v>10200</v>
      </c>
      <c r="E19" s="52"/>
      <c r="F19" s="52"/>
      <c r="G19" s="52"/>
      <c r="H19" s="52">
        <f t="shared" si="0"/>
        <v>0</v>
      </c>
      <c r="I19" s="49"/>
    </row>
    <row r="20" spans="1:9" x14ac:dyDescent="0.25">
      <c r="A20" s="49">
        <v>716542</v>
      </c>
      <c r="B20" s="50">
        <v>2021</v>
      </c>
      <c r="C20" s="52">
        <v>88900</v>
      </c>
      <c r="D20" s="52">
        <f>VLOOKUP(A20,'CARTERA COOSALUD'!$A$2:$B$30,2,0)</f>
        <v>88900</v>
      </c>
      <c r="E20" s="52"/>
      <c r="F20" s="52"/>
      <c r="G20" s="52"/>
      <c r="H20" s="52">
        <f t="shared" si="0"/>
        <v>0</v>
      </c>
      <c r="I20" s="49"/>
    </row>
    <row r="21" spans="1:9" x14ac:dyDescent="0.25">
      <c r="A21" s="49">
        <v>716751</v>
      </c>
      <c r="B21" s="50">
        <v>2021</v>
      </c>
      <c r="C21" s="52">
        <v>52400</v>
      </c>
      <c r="D21" s="52">
        <f>VLOOKUP(A21,'CARTERA COOSALUD'!$A$2:$B$30,2,0)</f>
        <v>52400</v>
      </c>
      <c r="E21" s="52"/>
      <c r="F21" s="52"/>
      <c r="G21" s="52"/>
      <c r="H21" s="52">
        <f t="shared" si="0"/>
        <v>0</v>
      </c>
      <c r="I21" s="49"/>
    </row>
    <row r="22" spans="1:9" x14ac:dyDescent="0.25">
      <c r="A22" s="49">
        <v>716771</v>
      </c>
      <c r="B22" s="50">
        <v>2021</v>
      </c>
      <c r="C22" s="52">
        <v>172000</v>
      </c>
      <c r="D22" s="52">
        <f>VLOOKUP(A22,'CARTERA COOSALUD'!$A$2:$B$30,2,0)</f>
        <v>172000</v>
      </c>
      <c r="E22" s="52"/>
      <c r="F22" s="52"/>
      <c r="G22" s="52"/>
      <c r="H22" s="52">
        <f t="shared" si="0"/>
        <v>0</v>
      </c>
      <c r="I22" s="49"/>
    </row>
    <row r="23" spans="1:9" x14ac:dyDescent="0.25">
      <c r="A23" s="49">
        <v>716933</v>
      </c>
      <c r="B23" s="50">
        <v>2021</v>
      </c>
      <c r="C23" s="52">
        <v>62900</v>
      </c>
      <c r="D23" s="52">
        <f>VLOOKUP(A23,'CARTERA COOSALUD'!$A$2:$B$30,2,0)</f>
        <v>62900</v>
      </c>
      <c r="E23" s="52"/>
      <c r="F23" s="52"/>
      <c r="G23" s="52"/>
      <c r="H23" s="52">
        <f t="shared" si="0"/>
        <v>0</v>
      </c>
      <c r="I23" s="49"/>
    </row>
    <row r="24" spans="1:9" x14ac:dyDescent="0.25">
      <c r="A24" s="49">
        <v>716972</v>
      </c>
      <c r="B24" s="50">
        <v>2021</v>
      </c>
      <c r="C24" s="52">
        <v>36300</v>
      </c>
      <c r="D24" s="52">
        <f>VLOOKUP(A24,'CARTERA COOSALUD'!$A$2:$B$30,2,0)</f>
        <v>36300</v>
      </c>
      <c r="E24" s="52"/>
      <c r="F24" s="52"/>
      <c r="G24" s="52"/>
      <c r="H24" s="52">
        <f t="shared" si="0"/>
        <v>0</v>
      </c>
      <c r="I24" s="49"/>
    </row>
    <row r="25" spans="1:9" x14ac:dyDescent="0.25">
      <c r="A25" s="49">
        <v>717012</v>
      </c>
      <c r="B25" s="50">
        <v>2021</v>
      </c>
      <c r="C25" s="52">
        <v>17000</v>
      </c>
      <c r="D25" s="52">
        <f>VLOOKUP(A25,'CARTERA COOSALUD'!$A$2:$B$30,2,0)</f>
        <v>17000</v>
      </c>
      <c r="E25" s="52"/>
      <c r="F25" s="52"/>
      <c r="G25" s="52"/>
      <c r="H25" s="52">
        <f t="shared" si="0"/>
        <v>0</v>
      </c>
      <c r="I25" s="49"/>
    </row>
    <row r="26" spans="1:9" x14ac:dyDescent="0.25">
      <c r="A26" s="49">
        <v>717013</v>
      </c>
      <c r="B26" s="50">
        <v>2021</v>
      </c>
      <c r="C26" s="52">
        <v>131700</v>
      </c>
      <c r="D26" s="52">
        <f>VLOOKUP(A26,'CARTERA COOSALUD'!$A$2:$B$30,2,0)</f>
        <v>131700</v>
      </c>
      <c r="E26" s="52"/>
      <c r="F26" s="52"/>
      <c r="G26" s="52"/>
      <c r="H26" s="52">
        <f t="shared" si="0"/>
        <v>0</v>
      </c>
      <c r="I26" s="49"/>
    </row>
    <row r="27" spans="1:9" x14ac:dyDescent="0.25">
      <c r="A27" s="49">
        <v>717014</v>
      </c>
      <c r="B27" s="50">
        <v>2021</v>
      </c>
      <c r="C27" s="52">
        <v>403200</v>
      </c>
      <c r="D27" s="52">
        <f>VLOOKUP(A27,'CARTERA COOSALUD'!$A$2:$B$30,2,0)</f>
        <v>403200</v>
      </c>
      <c r="E27" s="52"/>
      <c r="F27" s="52"/>
      <c r="G27" s="52"/>
      <c r="H27" s="52">
        <f t="shared" si="0"/>
        <v>0</v>
      </c>
      <c r="I27" s="49"/>
    </row>
    <row r="28" spans="1:9" x14ac:dyDescent="0.25">
      <c r="A28" s="49">
        <v>717016</v>
      </c>
      <c r="B28" s="50">
        <v>2021</v>
      </c>
      <c r="C28" s="52">
        <v>17000</v>
      </c>
      <c r="D28" s="52">
        <f>VLOOKUP(A28,'CARTERA COOSALUD'!$A$2:$B$30,2,0)</f>
        <v>17000</v>
      </c>
      <c r="E28" s="52"/>
      <c r="F28" s="52"/>
      <c r="G28" s="52"/>
      <c r="H28" s="52">
        <f t="shared" si="0"/>
        <v>0</v>
      </c>
      <c r="I28" s="49"/>
    </row>
    <row r="29" spans="1:9" x14ac:dyDescent="0.25">
      <c r="A29" s="49">
        <v>717665</v>
      </c>
      <c r="B29" s="50">
        <v>2021</v>
      </c>
      <c r="C29" s="52">
        <v>85764</v>
      </c>
      <c r="D29" s="52">
        <f>VLOOKUP(A29,'CARTERA COOSALUD'!$A$2:$B$30,2,0)</f>
        <v>85764</v>
      </c>
      <c r="E29" s="52"/>
      <c r="F29" s="52"/>
      <c r="G29" s="52"/>
      <c r="H29" s="52">
        <f t="shared" si="0"/>
        <v>0</v>
      </c>
      <c r="I29" s="49"/>
    </row>
    <row r="30" spans="1:9" x14ac:dyDescent="0.25">
      <c r="A30" s="49">
        <v>718445</v>
      </c>
      <c r="B30" s="50">
        <v>2022</v>
      </c>
      <c r="C30" s="52">
        <v>70900</v>
      </c>
      <c r="D30" s="52"/>
      <c r="E30" s="52"/>
      <c r="F30" s="52">
        <v>70900</v>
      </c>
      <c r="G30" s="52"/>
      <c r="H30" s="52">
        <f t="shared" si="0"/>
        <v>0</v>
      </c>
      <c r="I30" s="49"/>
    </row>
    <row r="31" spans="1:9" x14ac:dyDescent="0.25">
      <c r="A31" s="49">
        <v>720136</v>
      </c>
      <c r="B31" s="50">
        <v>2022</v>
      </c>
      <c r="C31" s="52">
        <v>6000</v>
      </c>
      <c r="D31" s="52"/>
      <c r="E31" s="52"/>
      <c r="F31" s="52">
        <v>6000</v>
      </c>
      <c r="G31" s="52"/>
      <c r="H31" s="52">
        <f t="shared" si="0"/>
        <v>0</v>
      </c>
      <c r="I31" s="49"/>
    </row>
    <row r="32" spans="1:9" x14ac:dyDescent="0.25">
      <c r="A32" s="49">
        <v>720493</v>
      </c>
      <c r="B32" s="50">
        <v>2022</v>
      </c>
      <c r="C32" s="52">
        <v>356864</v>
      </c>
      <c r="D32" s="52"/>
      <c r="E32" s="52"/>
      <c r="F32" s="52"/>
      <c r="G32" s="52">
        <f>+C32</f>
        <v>356864</v>
      </c>
      <c r="H32" s="52">
        <f t="shared" si="0"/>
        <v>0</v>
      </c>
      <c r="I32" s="49" t="str">
        <f>VLOOKUP(A32,DEVOLUCIONES!$A$2:$I$49,9,0)</f>
        <v>Se aplica devolución administrativa. debido a que usuario con identificación PE94674782411990 registrado en la factura  no se encuentra activo en base de datos de Coosalud EPS o número de identificación regisrado en la factura y en el RIPS está incorrecto. Por lo anterior. deberá corregir y cargar nuevamente la información en la plataforma. los rips y surtir un nuevo proceso de radicación de factura.</v>
      </c>
    </row>
    <row r="33" spans="1:9" x14ac:dyDescent="0.25">
      <c r="A33" s="49">
        <v>721017</v>
      </c>
      <c r="B33" s="50">
        <v>2022</v>
      </c>
      <c r="C33" s="52">
        <v>124800</v>
      </c>
      <c r="D33" s="52"/>
      <c r="E33" s="52"/>
      <c r="F33" s="52">
        <v>124800</v>
      </c>
      <c r="G33" s="52"/>
      <c r="H33" s="52">
        <f t="shared" si="0"/>
        <v>0</v>
      </c>
      <c r="I33" s="49"/>
    </row>
    <row r="34" spans="1:9" x14ac:dyDescent="0.25">
      <c r="A34" s="49">
        <v>722016</v>
      </c>
      <c r="B34" s="50">
        <v>2022</v>
      </c>
      <c r="C34" s="52">
        <v>24000</v>
      </c>
      <c r="D34" s="52"/>
      <c r="E34" s="52"/>
      <c r="F34" s="52"/>
      <c r="G34" s="52">
        <f>+C34</f>
        <v>24000</v>
      </c>
      <c r="H34" s="52">
        <f t="shared" si="0"/>
        <v>0</v>
      </c>
      <c r="I34" s="49" t="str">
        <f>VLOOKUP(A34,DEVOLUCIONES!$A$2:$I$49,9,0)</f>
        <v xml:space="preserve">Se realiza devolucion de la factura ya que paciente no se encuentra en la base de datos de COOSALUD </v>
      </c>
    </row>
    <row r="35" spans="1:9" x14ac:dyDescent="0.25">
      <c r="A35" s="49">
        <v>722081</v>
      </c>
      <c r="B35" s="50">
        <v>2022</v>
      </c>
      <c r="C35" s="52">
        <v>65700</v>
      </c>
      <c r="D35" s="52"/>
      <c r="E35" s="52"/>
      <c r="F35" s="52">
        <v>65700</v>
      </c>
      <c r="G35" s="52"/>
      <c r="H35" s="52">
        <f t="shared" si="0"/>
        <v>0</v>
      </c>
      <c r="I35" s="49"/>
    </row>
    <row r="36" spans="1:9" x14ac:dyDescent="0.25">
      <c r="A36" s="49">
        <v>722326</v>
      </c>
      <c r="B36" s="50">
        <v>2022</v>
      </c>
      <c r="C36" s="52">
        <v>244400</v>
      </c>
      <c r="D36" s="52"/>
      <c r="E36" s="52"/>
      <c r="F36" s="52">
        <v>244400</v>
      </c>
      <c r="G36" s="52"/>
      <c r="H36" s="52">
        <f t="shared" si="0"/>
        <v>0</v>
      </c>
      <c r="I36" s="49"/>
    </row>
    <row r="37" spans="1:9" x14ac:dyDescent="0.25">
      <c r="A37" s="49">
        <v>722433</v>
      </c>
      <c r="B37" s="50">
        <v>2022</v>
      </c>
      <c r="C37" s="52">
        <v>103807</v>
      </c>
      <c r="D37" s="52"/>
      <c r="E37" s="52"/>
      <c r="F37" s="52">
        <v>103807</v>
      </c>
      <c r="G37" s="52"/>
      <c r="H37" s="52">
        <f t="shared" si="0"/>
        <v>0</v>
      </c>
      <c r="I37" s="49"/>
    </row>
    <row r="38" spans="1:9" x14ac:dyDescent="0.25">
      <c r="A38" s="49">
        <v>723138</v>
      </c>
      <c r="B38" s="50">
        <v>2022</v>
      </c>
      <c r="C38" s="52">
        <v>146264</v>
      </c>
      <c r="D38" s="52"/>
      <c r="E38" s="52"/>
      <c r="F38" s="52">
        <v>146264</v>
      </c>
      <c r="G38" s="52"/>
      <c r="H38" s="52">
        <f t="shared" si="0"/>
        <v>0</v>
      </c>
      <c r="I38" s="49"/>
    </row>
    <row r="39" spans="1:9" x14ac:dyDescent="0.25">
      <c r="A39" s="49">
        <v>723998</v>
      </c>
      <c r="B39" s="50">
        <v>2022</v>
      </c>
      <c r="C39" s="52">
        <v>65700</v>
      </c>
      <c r="D39" s="52"/>
      <c r="E39" s="52"/>
      <c r="F39" s="52"/>
      <c r="G39" s="52">
        <f>+C39</f>
        <v>65700</v>
      </c>
      <c r="H39" s="52">
        <f t="shared" si="0"/>
        <v>0</v>
      </c>
      <c r="I39" s="49" t="str">
        <f>VLOOKUP(A39,DEVOLUCIONES!$A$2:$I$49,9,0)</f>
        <v>Se efectua devolucion de la factura. ya que presenta inconsistencia con los soportes cargados. los cuales no correponden al usuario correspondiente.</v>
      </c>
    </row>
    <row r="40" spans="1:9" x14ac:dyDescent="0.25">
      <c r="A40" s="49">
        <v>724019</v>
      </c>
      <c r="B40" s="50">
        <v>2022</v>
      </c>
      <c r="C40" s="52">
        <v>838600</v>
      </c>
      <c r="D40" s="52"/>
      <c r="E40" s="52"/>
      <c r="F40" s="52">
        <v>838600</v>
      </c>
      <c r="G40" s="52"/>
      <c r="H40" s="52">
        <f t="shared" si="0"/>
        <v>0</v>
      </c>
      <c r="I40" s="49"/>
    </row>
    <row r="41" spans="1:9" x14ac:dyDescent="0.25">
      <c r="A41" s="49"/>
      <c r="B41" s="50"/>
      <c r="C41" s="51">
        <f t="shared" ref="C41:H41" si="1">SUM(C2:C40)</f>
        <v>5564923</v>
      </c>
      <c r="D41" s="51">
        <f t="shared" si="1"/>
        <v>2428104</v>
      </c>
      <c r="E41" s="51">
        <f t="shared" si="1"/>
        <v>1067784</v>
      </c>
      <c r="F41" s="51">
        <f t="shared" si="1"/>
        <v>1622471</v>
      </c>
      <c r="G41" s="51">
        <f t="shared" si="1"/>
        <v>446564</v>
      </c>
      <c r="H41" s="52">
        <f t="shared" si="1"/>
        <v>0</v>
      </c>
      <c r="I41" s="49"/>
    </row>
  </sheetData>
  <autoFilter ref="A1:H41" xr:uid="{FDC5BC4D-EE74-4C21-9920-6C3CFDCC903D}"/>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04615-CD99-4231-9BCD-F7A698F87786}">
  <dimension ref="A1:F4"/>
  <sheetViews>
    <sheetView workbookViewId="0">
      <selection activeCell="G30" sqref="G30"/>
    </sheetView>
  </sheetViews>
  <sheetFormatPr baseColWidth="10" defaultRowHeight="12.75" x14ac:dyDescent="0.2"/>
  <cols>
    <col min="6" max="6" width="16.42578125" bestFit="1" customWidth="1"/>
  </cols>
  <sheetData>
    <row r="1" spans="1:6" ht="15" x14ac:dyDescent="0.25">
      <c r="A1" s="47" t="s">
        <v>2</v>
      </c>
      <c r="B1" s="66" t="s">
        <v>8</v>
      </c>
      <c r="C1" s="47" t="s">
        <v>9</v>
      </c>
      <c r="D1" s="47" t="s">
        <v>463</v>
      </c>
      <c r="E1" s="47" t="s">
        <v>465</v>
      </c>
      <c r="F1" s="68" t="s">
        <v>611</v>
      </c>
    </row>
    <row r="2" spans="1:6" ht="15" x14ac:dyDescent="0.25">
      <c r="A2" s="49">
        <v>547049</v>
      </c>
      <c r="B2" s="67">
        <v>2017</v>
      </c>
      <c r="C2" s="49">
        <v>4400</v>
      </c>
      <c r="D2" s="49">
        <v>4400</v>
      </c>
      <c r="E2" s="49">
        <f>+C2-SUM(D2:D2)</f>
        <v>0</v>
      </c>
      <c r="F2" s="69"/>
    </row>
    <row r="3" spans="1:6" ht="15" x14ac:dyDescent="0.25">
      <c r="A3" s="49">
        <v>547049</v>
      </c>
      <c r="B3" s="67">
        <v>2017</v>
      </c>
      <c r="C3" s="49">
        <v>4400</v>
      </c>
      <c r="D3" s="49"/>
      <c r="E3" s="49">
        <f>+C3-SUM(D3:D3)</f>
        <v>4400</v>
      </c>
      <c r="F3" s="69" t="s">
        <v>466</v>
      </c>
    </row>
    <row r="4" spans="1:6" x14ac:dyDescent="0.2">
      <c r="C4" s="65">
        <f>SUM(C2:C3)</f>
        <v>8800</v>
      </c>
      <c r="D4" s="65">
        <f>SUM(D2:D3)</f>
        <v>4400</v>
      </c>
      <c r="E4" s="65">
        <f>SUM(E2:E3)</f>
        <v>4400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5450-7649-49C4-B0A7-64EC523ACBD3}">
  <dimension ref="A1:E58"/>
  <sheetViews>
    <sheetView showGridLines="0" topLeftCell="A37" workbookViewId="0">
      <selection activeCell="D56" sqref="D56"/>
    </sheetView>
  </sheetViews>
  <sheetFormatPr baseColWidth="10" defaultRowHeight="12.75" x14ac:dyDescent="0.2"/>
  <cols>
    <col min="1" max="1" width="79.28515625" bestFit="1" customWidth="1"/>
    <col min="2" max="2" width="25.140625" bestFit="1" customWidth="1"/>
    <col min="3" max="4" width="25.5703125" bestFit="1" customWidth="1"/>
    <col min="5" max="12" width="35.140625" bestFit="1" customWidth="1"/>
    <col min="13" max="13" width="23" bestFit="1" customWidth="1"/>
    <col min="14" max="14" width="27.85546875" bestFit="1" customWidth="1"/>
    <col min="15" max="15" width="27.42578125" bestFit="1" customWidth="1"/>
    <col min="16" max="16" width="26.85546875" bestFit="1" customWidth="1"/>
    <col min="17" max="17" width="36" bestFit="1" customWidth="1"/>
    <col min="18" max="18" width="41" bestFit="1" customWidth="1"/>
  </cols>
  <sheetData>
    <row r="1" spans="1:5" ht="15" x14ac:dyDescent="0.25">
      <c r="A1" s="45"/>
      <c r="B1" s="45"/>
      <c r="C1" s="45"/>
      <c r="D1" s="45"/>
      <c r="E1" s="54"/>
    </row>
    <row r="2" spans="1:5" ht="15" x14ac:dyDescent="0.25">
      <c r="A2" s="45"/>
      <c r="B2" s="45"/>
      <c r="C2" s="45"/>
      <c r="D2" s="45"/>
      <c r="E2" s="54"/>
    </row>
    <row r="3" spans="1:5" ht="15" x14ac:dyDescent="0.25">
      <c r="A3" s="45"/>
      <c r="B3" s="45"/>
      <c r="C3" s="45"/>
      <c r="D3" s="45"/>
      <c r="E3" s="54"/>
    </row>
    <row r="4" spans="1:5" ht="15" x14ac:dyDescent="0.25">
      <c r="A4" s="45"/>
      <c r="B4" s="45"/>
      <c r="C4" s="45"/>
      <c r="D4" s="45"/>
      <c r="E4" s="54"/>
    </row>
    <row r="5" spans="1:5" ht="15.75" x14ac:dyDescent="0.25">
      <c r="A5" s="55" t="s">
        <v>612</v>
      </c>
      <c r="B5" s="55"/>
      <c r="C5" s="55"/>
      <c r="D5" s="55"/>
      <c r="E5" s="54"/>
    </row>
    <row r="6" spans="1:5" ht="15.75" x14ac:dyDescent="0.25">
      <c r="A6" s="64" t="s">
        <v>625</v>
      </c>
      <c r="B6" s="55"/>
      <c r="C6" s="55"/>
      <c r="D6" s="55"/>
      <c r="E6" s="54"/>
    </row>
    <row r="7" spans="1:5" ht="15" x14ac:dyDescent="0.25">
      <c r="A7" s="54"/>
      <c r="B7" s="54"/>
      <c r="C7" s="54"/>
      <c r="D7" s="54"/>
      <c r="E7" s="54"/>
    </row>
    <row r="8" spans="1:5" ht="15" x14ac:dyDescent="0.2">
      <c r="A8" s="56" t="s">
        <v>613</v>
      </c>
      <c r="B8" s="56">
        <v>2017</v>
      </c>
      <c r="C8" s="57" t="s">
        <v>626</v>
      </c>
    </row>
    <row r="9" spans="1:5" ht="15" x14ac:dyDescent="0.25">
      <c r="A9" s="54"/>
      <c r="B9" s="54"/>
      <c r="C9" s="54"/>
    </row>
    <row r="10" spans="1:5" ht="18.75" x14ac:dyDescent="0.3">
      <c r="A10" s="58" t="s">
        <v>614</v>
      </c>
      <c r="B10" s="59">
        <v>8800</v>
      </c>
      <c r="C10" s="59">
        <f>+B10</f>
        <v>8800</v>
      </c>
    </row>
    <row r="11" spans="1:5" ht="15" x14ac:dyDescent="0.25">
      <c r="A11" s="54"/>
      <c r="B11" s="54"/>
      <c r="C11" s="54"/>
    </row>
    <row r="12" spans="1:5" ht="15" x14ac:dyDescent="0.25">
      <c r="A12" s="54" t="s">
        <v>615</v>
      </c>
      <c r="B12" s="35">
        <v>0</v>
      </c>
      <c r="C12" s="35">
        <f t="shared" ref="C12:C17" si="0">+B12</f>
        <v>0</v>
      </c>
    </row>
    <row r="13" spans="1:5" ht="15" x14ac:dyDescent="0.25">
      <c r="A13" s="54" t="s">
        <v>616</v>
      </c>
      <c r="B13" s="35">
        <v>0</v>
      </c>
      <c r="C13" s="35">
        <f t="shared" si="0"/>
        <v>0</v>
      </c>
    </row>
    <row r="14" spans="1:5" ht="15" x14ac:dyDescent="0.25">
      <c r="A14" s="54" t="s">
        <v>617</v>
      </c>
      <c r="B14" s="35">
        <v>0</v>
      </c>
      <c r="C14" s="35">
        <f t="shared" si="0"/>
        <v>0</v>
      </c>
    </row>
    <row r="15" spans="1:5" ht="15" x14ac:dyDescent="0.25">
      <c r="A15" s="54" t="s">
        <v>618</v>
      </c>
      <c r="B15" s="35">
        <v>0</v>
      </c>
      <c r="C15" s="35">
        <f t="shared" si="0"/>
        <v>0</v>
      </c>
    </row>
    <row r="16" spans="1:5" ht="15" x14ac:dyDescent="0.25">
      <c r="A16" s="54" t="s">
        <v>619</v>
      </c>
      <c r="B16" s="35">
        <v>0</v>
      </c>
      <c r="C16" s="35">
        <f t="shared" si="0"/>
        <v>0</v>
      </c>
    </row>
    <row r="17" spans="1:3" ht="15" x14ac:dyDescent="0.25">
      <c r="A17" s="54" t="s">
        <v>620</v>
      </c>
      <c r="B17" s="35">
        <v>4400</v>
      </c>
      <c r="C17" s="35">
        <f t="shared" si="0"/>
        <v>4400</v>
      </c>
    </row>
    <row r="18" spans="1:3" ht="15" x14ac:dyDescent="0.25">
      <c r="A18" s="54"/>
      <c r="B18" s="54"/>
      <c r="C18" s="54"/>
    </row>
    <row r="19" spans="1:3" ht="18.75" x14ac:dyDescent="0.3">
      <c r="A19" s="58" t="s">
        <v>621</v>
      </c>
      <c r="B19" s="59">
        <f>+B10-B12-B13-B14-B15-B16-B17</f>
        <v>4400</v>
      </c>
      <c r="C19" s="59">
        <f>+C10-C12-C13-C14-C15-C16-C17</f>
        <v>4400</v>
      </c>
    </row>
    <row r="20" spans="1:3" ht="15" x14ac:dyDescent="0.25">
      <c r="A20" s="54"/>
      <c r="B20" s="60"/>
      <c r="C20" s="60"/>
    </row>
    <row r="21" spans="1:3" ht="15" x14ac:dyDescent="0.25">
      <c r="A21" s="54" t="s">
        <v>622</v>
      </c>
      <c r="B21" s="61">
        <v>0</v>
      </c>
      <c r="C21" s="61">
        <v>0</v>
      </c>
    </row>
    <row r="22" spans="1:3" ht="18.75" x14ac:dyDescent="0.3">
      <c r="A22" s="58" t="s">
        <v>623</v>
      </c>
      <c r="B22" s="59">
        <f>+B19-B21</f>
        <v>4400</v>
      </c>
      <c r="C22" s="59">
        <f>+C19-C21</f>
        <v>4400</v>
      </c>
    </row>
    <row r="23" spans="1:3" ht="15" x14ac:dyDescent="0.25">
      <c r="A23" s="54"/>
      <c r="B23" s="54"/>
      <c r="C23" s="54"/>
    </row>
    <row r="24" spans="1:3" ht="15" x14ac:dyDescent="0.25">
      <c r="A24" s="54" t="s">
        <v>624</v>
      </c>
      <c r="B24" s="35">
        <v>0</v>
      </c>
      <c r="C24" s="35">
        <v>0</v>
      </c>
    </row>
    <row r="25" spans="1:3" ht="15" x14ac:dyDescent="0.25">
      <c r="A25" s="54"/>
      <c r="B25" s="54"/>
      <c r="C25" s="54"/>
    </row>
    <row r="26" spans="1:3" ht="18.75" x14ac:dyDescent="0.3">
      <c r="A26" s="63" t="s">
        <v>628</v>
      </c>
      <c r="B26" s="62">
        <f>+B22-B24</f>
        <v>4400</v>
      </c>
      <c r="C26" s="62">
        <f>+C22-C24</f>
        <v>4400</v>
      </c>
    </row>
    <row r="33" spans="1:5" ht="15" x14ac:dyDescent="0.25">
      <c r="A33" s="45"/>
      <c r="B33" s="45"/>
      <c r="C33" s="45"/>
      <c r="D33" s="45"/>
      <c r="E33" s="54"/>
    </row>
    <row r="34" spans="1:5" ht="15" x14ac:dyDescent="0.25">
      <c r="A34" s="45"/>
      <c r="B34" s="45"/>
      <c r="C34" s="45"/>
      <c r="D34" s="45"/>
      <c r="E34" s="54"/>
    </row>
    <row r="35" spans="1:5" ht="15" x14ac:dyDescent="0.25">
      <c r="A35" s="45"/>
      <c r="B35" s="45"/>
      <c r="C35" s="45"/>
      <c r="D35" s="45"/>
      <c r="E35" s="54"/>
    </row>
    <row r="36" spans="1:5" ht="15" x14ac:dyDescent="0.25">
      <c r="A36" s="45"/>
      <c r="B36" s="45"/>
      <c r="C36" s="45"/>
      <c r="D36" s="45"/>
      <c r="E36" s="54"/>
    </row>
    <row r="37" spans="1:5" ht="15.75" x14ac:dyDescent="0.25">
      <c r="A37" s="55" t="s">
        <v>612</v>
      </c>
      <c r="B37" s="55"/>
      <c r="C37" s="55"/>
      <c r="D37" s="55"/>
      <c r="E37" s="54"/>
    </row>
    <row r="38" spans="1:5" ht="15.75" x14ac:dyDescent="0.25">
      <c r="A38" s="55" t="s">
        <v>625</v>
      </c>
      <c r="B38" s="55"/>
      <c r="C38" s="55"/>
      <c r="D38" s="55"/>
      <c r="E38" s="54"/>
    </row>
    <row r="39" spans="1:5" ht="15" x14ac:dyDescent="0.25">
      <c r="A39" s="54"/>
      <c r="B39" s="54"/>
      <c r="C39" s="54"/>
      <c r="D39" s="54"/>
      <c r="E39" s="54"/>
    </row>
    <row r="40" spans="1:5" ht="15" x14ac:dyDescent="0.2">
      <c r="A40" s="56" t="s">
        <v>613</v>
      </c>
      <c r="B40" s="56">
        <v>2021</v>
      </c>
      <c r="C40" s="56">
        <v>2022</v>
      </c>
      <c r="D40" s="57" t="s">
        <v>627</v>
      </c>
    </row>
    <row r="41" spans="1:5" ht="15" x14ac:dyDescent="0.25">
      <c r="A41" s="54"/>
      <c r="B41" s="54"/>
      <c r="C41" s="54"/>
      <c r="D41" s="54"/>
    </row>
    <row r="42" spans="1:5" ht="18.75" x14ac:dyDescent="0.3">
      <c r="A42" s="58" t="s">
        <v>614</v>
      </c>
      <c r="B42" s="59">
        <v>3517888</v>
      </c>
      <c r="C42" s="59">
        <v>2047035</v>
      </c>
      <c r="D42" s="59">
        <f>+C42+B42</f>
        <v>5564923</v>
      </c>
    </row>
    <row r="43" spans="1:5" ht="15" x14ac:dyDescent="0.25">
      <c r="A43" s="54"/>
      <c r="B43" s="54"/>
      <c r="C43" s="54"/>
      <c r="D43" s="54"/>
    </row>
    <row r="44" spans="1:5" ht="15" x14ac:dyDescent="0.25">
      <c r="A44" s="54" t="s">
        <v>615</v>
      </c>
      <c r="B44" s="35">
        <v>0</v>
      </c>
      <c r="C44" s="35">
        <v>0</v>
      </c>
      <c r="D44" s="35">
        <f t="shared" ref="D44:D49" si="1">+C44+B44</f>
        <v>0</v>
      </c>
    </row>
    <row r="45" spans="1:5" ht="15" x14ac:dyDescent="0.25">
      <c r="A45" s="54" t="s">
        <v>616</v>
      </c>
      <c r="B45" s="35">
        <v>0</v>
      </c>
      <c r="C45" s="35">
        <v>446564</v>
      </c>
      <c r="D45" s="35">
        <f t="shared" si="1"/>
        <v>446564</v>
      </c>
    </row>
    <row r="46" spans="1:5" ht="15" x14ac:dyDescent="0.25">
      <c r="A46" s="54" t="s">
        <v>617</v>
      </c>
      <c r="B46" s="35">
        <v>1067784</v>
      </c>
      <c r="C46" s="35">
        <v>0</v>
      </c>
      <c r="D46" s="35">
        <f t="shared" si="1"/>
        <v>1067784</v>
      </c>
    </row>
    <row r="47" spans="1:5" ht="15" x14ac:dyDescent="0.25">
      <c r="A47" s="54" t="s">
        <v>618</v>
      </c>
      <c r="B47" s="35">
        <v>0</v>
      </c>
      <c r="C47" s="35">
        <v>0</v>
      </c>
      <c r="D47" s="35">
        <f t="shared" si="1"/>
        <v>0</v>
      </c>
    </row>
    <row r="48" spans="1:5" ht="15" x14ac:dyDescent="0.25">
      <c r="A48" s="54" t="s">
        <v>619</v>
      </c>
      <c r="B48" s="35">
        <v>0</v>
      </c>
      <c r="C48" s="35">
        <v>0</v>
      </c>
      <c r="D48" s="35">
        <f t="shared" si="1"/>
        <v>0</v>
      </c>
    </row>
    <row r="49" spans="1:4" ht="15" x14ac:dyDescent="0.25">
      <c r="A49" s="54" t="s">
        <v>620</v>
      </c>
      <c r="B49" s="35">
        <v>0</v>
      </c>
      <c r="C49" s="35">
        <v>0</v>
      </c>
      <c r="D49" s="35">
        <f t="shared" si="1"/>
        <v>0</v>
      </c>
    </row>
    <row r="50" spans="1:4" ht="15" x14ac:dyDescent="0.25">
      <c r="A50" s="54"/>
      <c r="B50" s="54"/>
      <c r="C50" s="54"/>
      <c r="D50" s="54"/>
    </row>
    <row r="51" spans="1:4" ht="18.75" x14ac:dyDescent="0.3">
      <c r="A51" s="58" t="s">
        <v>621</v>
      </c>
      <c r="B51" s="59">
        <f>+B42-B44-B45-B46-B47-B48-B49</f>
        <v>2450104</v>
      </c>
      <c r="C51" s="59">
        <f>+C42-C44-C45-C46-C47-C48-C49</f>
        <v>1600471</v>
      </c>
      <c r="D51" s="59">
        <f>+D42-D44-D45-D46-D47-D48-D49</f>
        <v>4050575</v>
      </c>
    </row>
    <row r="52" spans="1:4" ht="15" x14ac:dyDescent="0.25">
      <c r="A52" s="54"/>
      <c r="B52" s="60"/>
      <c r="C52" s="60"/>
      <c r="D52" s="60"/>
    </row>
    <row r="53" spans="1:4" ht="15" x14ac:dyDescent="0.25">
      <c r="A53" s="54" t="s">
        <v>630</v>
      </c>
      <c r="B53" s="61">
        <v>22000</v>
      </c>
      <c r="C53" s="61">
        <v>1600471</v>
      </c>
      <c r="D53" s="61">
        <f>+B53+C53</f>
        <v>1622471</v>
      </c>
    </row>
    <row r="54" spans="1:4" ht="18.75" x14ac:dyDescent="0.3">
      <c r="A54" s="58" t="s">
        <v>623</v>
      </c>
      <c r="B54" s="59">
        <f>+B51-B53</f>
        <v>2428104</v>
      </c>
      <c r="C54" s="59">
        <f>+C51-C53</f>
        <v>0</v>
      </c>
      <c r="D54" s="59">
        <f>+D51-D53</f>
        <v>2428104</v>
      </c>
    </row>
    <row r="55" spans="1:4" ht="15" x14ac:dyDescent="0.25">
      <c r="A55" s="54"/>
      <c r="B55" s="54"/>
      <c r="C55" s="54"/>
      <c r="D55" s="54"/>
    </row>
    <row r="56" spans="1:4" ht="15" x14ac:dyDescent="0.25">
      <c r="A56" s="54" t="s">
        <v>632</v>
      </c>
      <c r="B56" s="35">
        <v>0</v>
      </c>
      <c r="C56" s="35">
        <f>+'CARTERA COOSALUD'!B36</f>
        <v>2291296</v>
      </c>
      <c r="D56" s="35">
        <f>+C56</f>
        <v>2291296</v>
      </c>
    </row>
    <row r="57" spans="1:4" ht="15" x14ac:dyDescent="0.25">
      <c r="A57" s="54"/>
      <c r="B57" s="54"/>
      <c r="C57" s="54"/>
      <c r="D57" s="54"/>
    </row>
    <row r="58" spans="1:4" ht="18.75" x14ac:dyDescent="0.3">
      <c r="A58" s="63" t="s">
        <v>629</v>
      </c>
      <c r="B58" s="62">
        <f>+B54-B56</f>
        <v>2428104</v>
      </c>
      <c r="C58" s="62">
        <v>2291296</v>
      </c>
      <c r="D58" s="62">
        <f>+D54-D56</f>
        <v>136808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4BBFC-C1C7-4BF4-ABF6-6FE0EB56CBFA}">
  <dimension ref="A1:I176"/>
  <sheetViews>
    <sheetView topLeftCell="A100" workbookViewId="0">
      <selection activeCell="C9" sqref="C9"/>
    </sheetView>
  </sheetViews>
  <sheetFormatPr baseColWidth="10" defaultRowHeight="12.75" x14ac:dyDescent="0.2"/>
  <cols>
    <col min="1" max="1" width="18.28515625" bestFit="1" customWidth="1"/>
    <col min="4" max="4" width="58.7109375" bestFit="1" customWidth="1"/>
  </cols>
  <sheetData>
    <row r="1" spans="1:9" x14ac:dyDescent="0.2">
      <c r="A1" s="37" t="s">
        <v>403</v>
      </c>
      <c r="B1" s="37" t="s">
        <v>404</v>
      </c>
      <c r="C1" s="37" t="s">
        <v>405</v>
      </c>
      <c r="D1" s="37" t="s">
        <v>406</v>
      </c>
      <c r="E1" s="37" t="s">
        <v>407</v>
      </c>
      <c r="F1" s="37" t="s">
        <v>408</v>
      </c>
      <c r="G1" s="37" t="s">
        <v>409</v>
      </c>
      <c r="H1" s="37" t="s">
        <v>410</v>
      </c>
      <c r="I1" s="37" t="s">
        <v>411</v>
      </c>
    </row>
    <row r="2" spans="1:9" x14ac:dyDescent="0.2">
      <c r="A2" s="38">
        <v>622251</v>
      </c>
      <c r="B2" s="35">
        <v>54400</v>
      </c>
      <c r="C2" s="34" t="s">
        <v>39</v>
      </c>
      <c r="D2" s="34" t="s">
        <v>41</v>
      </c>
      <c r="E2" s="34" t="s">
        <v>42</v>
      </c>
      <c r="F2" s="34" t="s">
        <v>13</v>
      </c>
      <c r="G2" s="36">
        <v>43585</v>
      </c>
      <c r="H2" s="34" t="s">
        <v>43</v>
      </c>
      <c r="I2" s="34" t="s">
        <v>14</v>
      </c>
    </row>
    <row r="3" spans="1:9" x14ac:dyDescent="0.2">
      <c r="A3" s="39" t="s">
        <v>44</v>
      </c>
      <c r="B3" s="40">
        <v>54400</v>
      </c>
      <c r="C3" s="39" t="s">
        <v>39</v>
      </c>
      <c r="D3" s="39" t="s">
        <v>45</v>
      </c>
      <c r="E3" s="39" t="s">
        <v>46</v>
      </c>
      <c r="F3" s="39" t="s">
        <v>47</v>
      </c>
      <c r="G3" s="41">
        <v>43755</v>
      </c>
      <c r="H3" s="39" t="s">
        <v>48</v>
      </c>
      <c r="I3" s="39" t="s">
        <v>14</v>
      </c>
    </row>
    <row r="4" spans="1:9" x14ac:dyDescent="0.2">
      <c r="A4" s="38">
        <v>593133</v>
      </c>
      <c r="B4" s="35">
        <v>634750</v>
      </c>
      <c r="C4" s="34" t="s">
        <v>49</v>
      </c>
      <c r="D4" s="34" t="s">
        <v>19</v>
      </c>
      <c r="E4" s="34" t="s">
        <v>20</v>
      </c>
      <c r="F4" s="34" t="s">
        <v>13</v>
      </c>
      <c r="G4" s="36">
        <v>43290</v>
      </c>
      <c r="H4" s="34" t="s">
        <v>18</v>
      </c>
      <c r="I4" s="34" t="s">
        <v>14</v>
      </c>
    </row>
    <row r="5" spans="1:9" x14ac:dyDescent="0.2">
      <c r="A5" s="39" t="s">
        <v>50</v>
      </c>
      <c r="B5" s="40">
        <v>634750</v>
      </c>
      <c r="C5" s="39" t="s">
        <v>49</v>
      </c>
      <c r="D5" s="39" t="s">
        <v>45</v>
      </c>
      <c r="E5" s="39" t="s">
        <v>51</v>
      </c>
      <c r="F5" s="39" t="s">
        <v>47</v>
      </c>
      <c r="G5" s="41">
        <v>43755</v>
      </c>
      <c r="H5" s="39" t="s">
        <v>52</v>
      </c>
      <c r="I5" s="39" t="s">
        <v>14</v>
      </c>
    </row>
    <row r="6" spans="1:9" x14ac:dyDescent="0.2">
      <c r="A6" s="38">
        <v>629281</v>
      </c>
      <c r="B6" s="35">
        <v>56700</v>
      </c>
      <c r="C6" s="34" t="s">
        <v>55</v>
      </c>
      <c r="D6" s="34" t="s">
        <v>56</v>
      </c>
      <c r="E6" s="34" t="s">
        <v>57</v>
      </c>
      <c r="F6" s="34" t="s">
        <v>13</v>
      </c>
      <c r="G6" s="36">
        <v>43651</v>
      </c>
      <c r="H6" s="34" t="s">
        <v>58</v>
      </c>
      <c r="I6" s="34" t="s">
        <v>32</v>
      </c>
    </row>
    <row r="7" spans="1:9" x14ac:dyDescent="0.2">
      <c r="A7" s="39" t="s">
        <v>54</v>
      </c>
      <c r="B7" s="40">
        <v>56700</v>
      </c>
      <c r="C7" s="39" t="s">
        <v>55</v>
      </c>
      <c r="D7" s="39" t="s">
        <v>45</v>
      </c>
      <c r="E7" s="39" t="s">
        <v>59</v>
      </c>
      <c r="F7" s="39" t="s">
        <v>47</v>
      </c>
      <c r="G7" s="41">
        <v>43755</v>
      </c>
      <c r="H7" s="39" t="s">
        <v>60</v>
      </c>
      <c r="I7" s="39" t="s">
        <v>14</v>
      </c>
    </row>
    <row r="8" spans="1:9" x14ac:dyDescent="0.2">
      <c r="A8" s="38">
        <v>616789</v>
      </c>
      <c r="B8" s="35">
        <v>23100</v>
      </c>
      <c r="C8" s="34" t="s">
        <v>61</v>
      </c>
      <c r="D8" s="34" t="s">
        <v>62</v>
      </c>
      <c r="E8" s="34" t="s">
        <v>23</v>
      </c>
      <c r="F8" s="34" t="s">
        <v>13</v>
      </c>
      <c r="G8" s="36">
        <v>43524</v>
      </c>
      <c r="H8" s="34" t="s">
        <v>21</v>
      </c>
      <c r="I8" s="34" t="s">
        <v>14</v>
      </c>
    </row>
    <row r="9" spans="1:9" x14ac:dyDescent="0.2">
      <c r="A9" s="38">
        <v>616485</v>
      </c>
      <c r="B9" s="35">
        <v>20000</v>
      </c>
      <c r="C9" s="34" t="s">
        <v>61</v>
      </c>
      <c r="D9" s="34" t="s">
        <v>63</v>
      </c>
      <c r="E9" s="34" t="s">
        <v>25</v>
      </c>
      <c r="F9" s="34" t="s">
        <v>13</v>
      </c>
      <c r="G9" s="36">
        <v>43522</v>
      </c>
      <c r="H9" s="34" t="s">
        <v>64</v>
      </c>
      <c r="I9" s="34" t="s">
        <v>14</v>
      </c>
    </row>
    <row r="10" spans="1:9" x14ac:dyDescent="0.2">
      <c r="A10" s="38">
        <v>616831</v>
      </c>
      <c r="B10" s="35">
        <v>5000</v>
      </c>
      <c r="C10" s="34" t="s">
        <v>61</v>
      </c>
      <c r="D10" s="34" t="s">
        <v>24</v>
      </c>
      <c r="E10" s="34" t="s">
        <v>25</v>
      </c>
      <c r="F10" s="34" t="s">
        <v>13</v>
      </c>
      <c r="G10" s="36">
        <v>43524</v>
      </c>
      <c r="H10" s="34" t="s">
        <v>65</v>
      </c>
      <c r="I10" s="34" t="s">
        <v>14</v>
      </c>
    </row>
    <row r="11" spans="1:9" x14ac:dyDescent="0.2">
      <c r="A11" s="39" t="s">
        <v>66</v>
      </c>
      <c r="B11" s="40">
        <v>48100</v>
      </c>
      <c r="C11" s="39" t="s">
        <v>61</v>
      </c>
      <c r="D11" s="39" t="s">
        <v>45</v>
      </c>
      <c r="E11" s="39" t="s">
        <v>67</v>
      </c>
      <c r="F11" s="39" t="s">
        <v>47</v>
      </c>
      <c r="G11" s="41">
        <v>43755</v>
      </c>
      <c r="H11" s="39" t="s">
        <v>68</v>
      </c>
      <c r="I11" s="39" t="s">
        <v>14</v>
      </c>
    </row>
    <row r="12" spans="1:9" x14ac:dyDescent="0.2">
      <c r="A12" s="38">
        <v>567954</v>
      </c>
      <c r="B12" s="35">
        <v>588640</v>
      </c>
      <c r="C12" s="34" t="s">
        <v>70</v>
      </c>
      <c r="D12" s="34" t="s">
        <v>71</v>
      </c>
      <c r="E12" s="34" t="s">
        <v>72</v>
      </c>
      <c r="F12" s="34" t="s">
        <v>13</v>
      </c>
      <c r="G12" s="36">
        <v>43041</v>
      </c>
      <c r="H12" s="34" t="s">
        <v>73</v>
      </c>
      <c r="I12" s="34" t="s">
        <v>14</v>
      </c>
    </row>
    <row r="13" spans="1:9" x14ac:dyDescent="0.2">
      <c r="A13" s="38">
        <v>582479</v>
      </c>
      <c r="B13" s="35">
        <v>54800</v>
      </c>
      <c r="C13" s="34" t="s">
        <v>70</v>
      </c>
      <c r="D13" s="34" t="s">
        <v>74</v>
      </c>
      <c r="E13" s="34" t="s">
        <v>75</v>
      </c>
      <c r="F13" s="34" t="s">
        <v>13</v>
      </c>
      <c r="G13" s="36">
        <v>43187</v>
      </c>
      <c r="H13" s="34" t="s">
        <v>76</v>
      </c>
      <c r="I13" s="34" t="s">
        <v>14</v>
      </c>
    </row>
    <row r="14" spans="1:9" x14ac:dyDescent="0.2">
      <c r="A14" s="38">
        <v>621371</v>
      </c>
      <c r="B14" s="35">
        <v>20000</v>
      </c>
      <c r="C14" s="34" t="s">
        <v>70</v>
      </c>
      <c r="D14" s="34" t="s">
        <v>41</v>
      </c>
      <c r="E14" s="34" t="s">
        <v>42</v>
      </c>
      <c r="F14" s="34" t="s">
        <v>13</v>
      </c>
      <c r="G14" s="36">
        <v>43577</v>
      </c>
      <c r="H14" s="34" t="s">
        <v>77</v>
      </c>
      <c r="I14" s="34" t="s">
        <v>14</v>
      </c>
    </row>
    <row r="15" spans="1:9" x14ac:dyDescent="0.2">
      <c r="A15" s="38">
        <v>603244</v>
      </c>
      <c r="B15" s="35">
        <v>55600</v>
      </c>
      <c r="C15" s="34" t="s">
        <v>70</v>
      </c>
      <c r="D15" s="34" t="s">
        <v>78</v>
      </c>
      <c r="E15" s="34" t="s">
        <v>79</v>
      </c>
      <c r="F15" s="34" t="s">
        <v>13</v>
      </c>
      <c r="G15" s="36">
        <v>43375</v>
      </c>
      <c r="H15" s="34" t="s">
        <v>80</v>
      </c>
      <c r="I15" s="34" t="s">
        <v>14</v>
      </c>
    </row>
    <row r="16" spans="1:9" x14ac:dyDescent="0.2">
      <c r="A16" s="38">
        <v>603404</v>
      </c>
      <c r="B16" s="35">
        <v>42200</v>
      </c>
      <c r="C16" s="34" t="s">
        <v>70</v>
      </c>
      <c r="D16" s="34" t="s">
        <v>78</v>
      </c>
      <c r="E16" s="34" t="s">
        <v>79</v>
      </c>
      <c r="F16" s="34" t="s">
        <v>13</v>
      </c>
      <c r="G16" s="36">
        <v>43377</v>
      </c>
      <c r="H16" s="34" t="s">
        <v>81</v>
      </c>
      <c r="I16" s="34" t="s">
        <v>14</v>
      </c>
    </row>
    <row r="17" spans="1:9" x14ac:dyDescent="0.2">
      <c r="A17" s="38">
        <v>606424</v>
      </c>
      <c r="B17" s="35">
        <v>31200</v>
      </c>
      <c r="C17" s="34" t="s">
        <v>70</v>
      </c>
      <c r="D17" s="34" t="s">
        <v>78</v>
      </c>
      <c r="E17" s="34" t="s">
        <v>79</v>
      </c>
      <c r="F17" s="34" t="s">
        <v>13</v>
      </c>
      <c r="G17" s="36">
        <v>43403</v>
      </c>
      <c r="H17" s="34" t="s">
        <v>82</v>
      </c>
      <c r="I17" s="34" t="s">
        <v>14</v>
      </c>
    </row>
    <row r="18" spans="1:9" x14ac:dyDescent="0.2">
      <c r="A18" s="38">
        <v>603731</v>
      </c>
      <c r="B18" s="35">
        <v>28200</v>
      </c>
      <c r="C18" s="34" t="s">
        <v>70</v>
      </c>
      <c r="D18" s="34" t="s">
        <v>83</v>
      </c>
      <c r="E18" s="34" t="s">
        <v>84</v>
      </c>
      <c r="F18" s="34" t="s">
        <v>13</v>
      </c>
      <c r="G18" s="36">
        <v>43380</v>
      </c>
      <c r="H18" s="34" t="s">
        <v>85</v>
      </c>
      <c r="I18" s="34" t="s">
        <v>14</v>
      </c>
    </row>
    <row r="19" spans="1:9" x14ac:dyDescent="0.2">
      <c r="A19" s="38">
        <v>616789</v>
      </c>
      <c r="B19" s="35">
        <v>10000</v>
      </c>
      <c r="C19" s="34" t="s">
        <v>70</v>
      </c>
      <c r="D19" s="34" t="s">
        <v>22</v>
      </c>
      <c r="E19" s="34" t="s">
        <v>25</v>
      </c>
      <c r="F19" s="34" t="s">
        <v>13</v>
      </c>
      <c r="G19" s="36">
        <v>43524</v>
      </c>
      <c r="H19" s="34" t="s">
        <v>21</v>
      </c>
      <c r="I19" s="34" t="s">
        <v>14</v>
      </c>
    </row>
    <row r="20" spans="1:9" x14ac:dyDescent="0.2">
      <c r="A20" s="38">
        <v>593943</v>
      </c>
      <c r="B20" s="35">
        <v>55900</v>
      </c>
      <c r="C20" s="34" t="s">
        <v>70</v>
      </c>
      <c r="D20" s="34" t="s">
        <v>86</v>
      </c>
      <c r="E20" s="34" t="s">
        <v>87</v>
      </c>
      <c r="F20" s="34" t="s">
        <v>13</v>
      </c>
      <c r="G20" s="36">
        <v>43297</v>
      </c>
      <c r="H20" s="34" t="s">
        <v>88</v>
      </c>
      <c r="I20" s="34" t="s">
        <v>14</v>
      </c>
    </row>
    <row r="21" spans="1:9" x14ac:dyDescent="0.2">
      <c r="A21" s="38">
        <v>594024</v>
      </c>
      <c r="B21" s="35">
        <v>55600</v>
      </c>
      <c r="C21" s="34" t="s">
        <v>70</v>
      </c>
      <c r="D21" s="34" t="s">
        <v>56</v>
      </c>
      <c r="E21" s="34" t="s">
        <v>89</v>
      </c>
      <c r="F21" s="34" t="s">
        <v>13</v>
      </c>
      <c r="G21" s="36">
        <v>43297</v>
      </c>
      <c r="H21" s="34" t="s">
        <v>90</v>
      </c>
      <c r="I21" s="34" t="s">
        <v>14</v>
      </c>
    </row>
    <row r="22" spans="1:9" x14ac:dyDescent="0.2">
      <c r="A22" s="38">
        <v>593133</v>
      </c>
      <c r="B22" s="35">
        <v>104600</v>
      </c>
      <c r="C22" s="34" t="s">
        <v>70</v>
      </c>
      <c r="D22" s="34" t="s">
        <v>19</v>
      </c>
      <c r="E22" s="34" t="s">
        <v>20</v>
      </c>
      <c r="F22" s="34" t="s">
        <v>13</v>
      </c>
      <c r="G22" s="36">
        <v>43290</v>
      </c>
      <c r="H22" s="34" t="s">
        <v>18</v>
      </c>
      <c r="I22" s="34" t="s">
        <v>14</v>
      </c>
    </row>
    <row r="23" spans="1:9" x14ac:dyDescent="0.2">
      <c r="A23" s="39" t="s">
        <v>69</v>
      </c>
      <c r="B23" s="40">
        <v>1046740</v>
      </c>
      <c r="C23" s="39" t="s">
        <v>70</v>
      </c>
      <c r="D23" s="39" t="s">
        <v>91</v>
      </c>
      <c r="E23" s="39" t="s">
        <v>92</v>
      </c>
      <c r="F23" s="39" t="s">
        <v>47</v>
      </c>
      <c r="G23" s="41">
        <v>43973</v>
      </c>
      <c r="H23" s="39" t="s">
        <v>93</v>
      </c>
      <c r="I23" s="39" t="s">
        <v>14</v>
      </c>
    </row>
    <row r="24" spans="1:9" x14ac:dyDescent="0.2">
      <c r="A24" s="38">
        <v>666024</v>
      </c>
      <c r="B24" s="35">
        <v>33700</v>
      </c>
      <c r="C24" s="34" t="s">
        <v>94</v>
      </c>
      <c r="D24" s="34" t="s">
        <v>95</v>
      </c>
      <c r="E24" s="34" t="s">
        <v>96</v>
      </c>
      <c r="F24" s="34" t="s">
        <v>13</v>
      </c>
      <c r="G24" s="36">
        <v>44084</v>
      </c>
      <c r="H24" s="34" t="s">
        <v>97</v>
      </c>
      <c r="I24" s="34" t="s">
        <v>32</v>
      </c>
    </row>
    <row r="25" spans="1:9" x14ac:dyDescent="0.2">
      <c r="A25" s="38">
        <v>663541</v>
      </c>
      <c r="B25" s="35">
        <v>21700</v>
      </c>
      <c r="C25" s="34" t="s">
        <v>94</v>
      </c>
      <c r="D25" s="34" t="s">
        <v>30</v>
      </c>
      <c r="E25" s="34" t="s">
        <v>98</v>
      </c>
      <c r="F25" s="34" t="s">
        <v>13</v>
      </c>
      <c r="G25" s="36">
        <v>44054</v>
      </c>
      <c r="H25" s="34" t="s">
        <v>99</v>
      </c>
      <c r="I25" s="34" t="s">
        <v>32</v>
      </c>
    </row>
    <row r="26" spans="1:9" x14ac:dyDescent="0.2">
      <c r="A26" s="38">
        <v>663892</v>
      </c>
      <c r="B26" s="35">
        <v>77000</v>
      </c>
      <c r="C26" s="34" t="s">
        <v>94</v>
      </c>
      <c r="D26" s="34" t="s">
        <v>30</v>
      </c>
      <c r="E26" s="34" t="s">
        <v>98</v>
      </c>
      <c r="F26" s="34" t="s">
        <v>13</v>
      </c>
      <c r="G26" s="36">
        <v>44058</v>
      </c>
      <c r="H26" s="34" t="s">
        <v>100</v>
      </c>
      <c r="I26" s="34" t="s">
        <v>32</v>
      </c>
    </row>
    <row r="27" spans="1:9" x14ac:dyDescent="0.2">
      <c r="A27" s="38">
        <v>663957</v>
      </c>
      <c r="B27" s="35">
        <v>212900</v>
      </c>
      <c r="C27" s="34" t="s">
        <v>94</v>
      </c>
      <c r="D27" s="34" t="s">
        <v>30</v>
      </c>
      <c r="E27" s="34" t="s">
        <v>98</v>
      </c>
      <c r="F27" s="34" t="s">
        <v>13</v>
      </c>
      <c r="G27" s="36">
        <v>44061</v>
      </c>
      <c r="H27" s="34" t="s">
        <v>101</v>
      </c>
      <c r="I27" s="34" t="s">
        <v>32</v>
      </c>
    </row>
    <row r="28" spans="1:9" x14ac:dyDescent="0.2">
      <c r="A28" s="38">
        <v>663958</v>
      </c>
      <c r="B28" s="35">
        <v>39800</v>
      </c>
      <c r="C28" s="34" t="s">
        <v>94</v>
      </c>
      <c r="D28" s="34" t="s">
        <v>30</v>
      </c>
      <c r="E28" s="34" t="s">
        <v>98</v>
      </c>
      <c r="F28" s="34" t="s">
        <v>13</v>
      </c>
      <c r="G28" s="36">
        <v>44061</v>
      </c>
      <c r="H28" s="34" t="s">
        <v>102</v>
      </c>
      <c r="I28" s="34" t="s">
        <v>32</v>
      </c>
    </row>
    <row r="29" spans="1:9" x14ac:dyDescent="0.2">
      <c r="A29" s="38">
        <v>664301</v>
      </c>
      <c r="B29" s="35">
        <v>29000</v>
      </c>
      <c r="C29" s="34" t="s">
        <v>94</v>
      </c>
      <c r="D29" s="34" t="s">
        <v>30</v>
      </c>
      <c r="E29" s="34" t="s">
        <v>98</v>
      </c>
      <c r="F29" s="34" t="s">
        <v>13</v>
      </c>
      <c r="G29" s="36">
        <v>44064</v>
      </c>
      <c r="H29" s="34" t="s">
        <v>103</v>
      </c>
      <c r="I29" s="34" t="s">
        <v>32</v>
      </c>
    </row>
    <row r="30" spans="1:9" x14ac:dyDescent="0.2">
      <c r="A30" s="39" t="s">
        <v>104</v>
      </c>
      <c r="B30" s="40">
        <v>414100</v>
      </c>
      <c r="C30" s="39" t="s">
        <v>94</v>
      </c>
      <c r="D30" s="39" t="s">
        <v>105</v>
      </c>
      <c r="E30" s="39" t="s">
        <v>106</v>
      </c>
      <c r="F30" s="39" t="s">
        <v>47</v>
      </c>
      <c r="G30" s="41">
        <v>44119</v>
      </c>
      <c r="H30" s="39" t="s">
        <v>17</v>
      </c>
      <c r="I30" s="39" t="s">
        <v>14</v>
      </c>
    </row>
    <row r="31" spans="1:9" x14ac:dyDescent="0.2">
      <c r="A31" s="38">
        <v>666718</v>
      </c>
      <c r="B31" s="35">
        <v>57600</v>
      </c>
      <c r="C31" s="34" t="s">
        <v>107</v>
      </c>
      <c r="D31" s="34" t="s">
        <v>108</v>
      </c>
      <c r="E31" s="34" t="s">
        <v>28</v>
      </c>
      <c r="F31" s="34" t="s">
        <v>13</v>
      </c>
      <c r="G31" s="36">
        <v>44093</v>
      </c>
      <c r="H31" s="34" t="s">
        <v>26</v>
      </c>
      <c r="I31" s="34" t="s">
        <v>14</v>
      </c>
    </row>
    <row r="32" spans="1:9" x14ac:dyDescent="0.2">
      <c r="A32" s="39" t="s">
        <v>109</v>
      </c>
      <c r="B32" s="40">
        <v>57600</v>
      </c>
      <c r="C32" s="39" t="s">
        <v>107</v>
      </c>
      <c r="D32" s="39" t="s">
        <v>110</v>
      </c>
      <c r="E32" s="39" t="s">
        <v>111</v>
      </c>
      <c r="F32" s="39" t="s">
        <v>47</v>
      </c>
      <c r="G32" s="41">
        <v>44214</v>
      </c>
      <c r="H32" s="39" t="s">
        <v>112</v>
      </c>
      <c r="I32" s="39" t="s">
        <v>14</v>
      </c>
    </row>
    <row r="33" spans="1:9" x14ac:dyDescent="0.2">
      <c r="A33" s="38">
        <v>665496</v>
      </c>
      <c r="B33" s="35">
        <v>348800</v>
      </c>
      <c r="C33" s="34" t="s">
        <v>113</v>
      </c>
      <c r="D33" s="34" t="s">
        <v>30</v>
      </c>
      <c r="E33" s="34" t="s">
        <v>96</v>
      </c>
      <c r="F33" s="34" t="s">
        <v>13</v>
      </c>
      <c r="G33" s="36">
        <v>44077</v>
      </c>
      <c r="H33" s="34" t="s">
        <v>114</v>
      </c>
      <c r="I33" s="34" t="s">
        <v>32</v>
      </c>
    </row>
    <row r="34" spans="1:9" x14ac:dyDescent="0.2">
      <c r="A34" s="38">
        <v>666024</v>
      </c>
      <c r="B34" s="35">
        <v>1400</v>
      </c>
      <c r="C34" s="34" t="s">
        <v>113</v>
      </c>
      <c r="D34" s="34" t="s">
        <v>115</v>
      </c>
      <c r="E34" s="34" t="s">
        <v>96</v>
      </c>
      <c r="F34" s="34" t="s">
        <v>13</v>
      </c>
      <c r="G34" s="36">
        <v>44084</v>
      </c>
      <c r="H34" s="34" t="s">
        <v>97</v>
      </c>
      <c r="I34" s="34" t="s">
        <v>32</v>
      </c>
    </row>
    <row r="35" spans="1:9" x14ac:dyDescent="0.2">
      <c r="A35" s="38">
        <v>666568</v>
      </c>
      <c r="B35" s="35">
        <v>29000</v>
      </c>
      <c r="C35" s="34" t="s">
        <v>113</v>
      </c>
      <c r="D35" s="34" t="s">
        <v>30</v>
      </c>
      <c r="E35" s="34" t="s">
        <v>96</v>
      </c>
      <c r="F35" s="34" t="s">
        <v>13</v>
      </c>
      <c r="G35" s="36">
        <v>44091</v>
      </c>
      <c r="H35" s="34" t="s">
        <v>116</v>
      </c>
      <c r="I35" s="34" t="s">
        <v>32</v>
      </c>
    </row>
    <row r="36" spans="1:9" x14ac:dyDescent="0.2">
      <c r="A36" s="38">
        <v>667342</v>
      </c>
      <c r="B36" s="35">
        <v>111400</v>
      </c>
      <c r="C36" s="34" t="s">
        <v>113</v>
      </c>
      <c r="D36" s="34" t="s">
        <v>117</v>
      </c>
      <c r="E36" s="34" t="s">
        <v>28</v>
      </c>
      <c r="F36" s="34" t="s">
        <v>13</v>
      </c>
      <c r="G36" s="36">
        <v>44100</v>
      </c>
      <c r="H36" s="34" t="s">
        <v>118</v>
      </c>
      <c r="I36" s="34" t="s">
        <v>14</v>
      </c>
    </row>
    <row r="37" spans="1:9" x14ac:dyDescent="0.2">
      <c r="A37" s="38">
        <v>667524</v>
      </c>
      <c r="B37" s="35">
        <v>138100</v>
      </c>
      <c r="C37" s="34" t="s">
        <v>113</v>
      </c>
      <c r="D37" s="34" t="s">
        <v>36</v>
      </c>
      <c r="E37" s="34" t="s">
        <v>28</v>
      </c>
      <c r="F37" s="34" t="s">
        <v>13</v>
      </c>
      <c r="G37" s="36">
        <v>44102</v>
      </c>
      <c r="H37" s="34" t="s">
        <v>119</v>
      </c>
      <c r="I37" s="34" t="s">
        <v>14</v>
      </c>
    </row>
    <row r="38" spans="1:9" x14ac:dyDescent="0.2">
      <c r="A38" s="34">
        <v>668416</v>
      </c>
      <c r="B38" s="35">
        <v>24975</v>
      </c>
      <c r="C38" s="34" t="s">
        <v>113</v>
      </c>
      <c r="D38" s="34" t="s">
        <v>120</v>
      </c>
      <c r="E38" s="34" t="s">
        <v>31</v>
      </c>
      <c r="F38" s="34" t="s">
        <v>13</v>
      </c>
      <c r="G38" s="36">
        <v>44112</v>
      </c>
      <c r="H38" s="34" t="s">
        <v>29</v>
      </c>
      <c r="I38" s="34" t="s">
        <v>32</v>
      </c>
    </row>
    <row r="39" spans="1:9" x14ac:dyDescent="0.2">
      <c r="A39" s="39" t="s">
        <v>121</v>
      </c>
      <c r="B39" s="40">
        <v>653675</v>
      </c>
      <c r="C39" s="39" t="s">
        <v>113</v>
      </c>
      <c r="D39" s="39" t="s">
        <v>110</v>
      </c>
      <c r="E39" s="39" t="s">
        <v>111</v>
      </c>
      <c r="F39" s="39" t="s">
        <v>47</v>
      </c>
      <c r="G39" s="41">
        <v>44148</v>
      </c>
      <c r="H39" s="39" t="s">
        <v>16</v>
      </c>
      <c r="I39" s="39" t="s">
        <v>14</v>
      </c>
    </row>
    <row r="40" spans="1:9" x14ac:dyDescent="0.2">
      <c r="A40" s="34">
        <v>666710</v>
      </c>
      <c r="B40" s="35">
        <v>32500</v>
      </c>
      <c r="C40" s="34" t="s">
        <v>122</v>
      </c>
      <c r="D40" s="34" t="s">
        <v>123</v>
      </c>
      <c r="E40" s="34" t="s">
        <v>12</v>
      </c>
      <c r="F40" s="34" t="s">
        <v>15</v>
      </c>
      <c r="G40" s="36">
        <v>44093</v>
      </c>
      <c r="H40" s="34" t="s">
        <v>10</v>
      </c>
      <c r="I40" s="34" t="s">
        <v>14</v>
      </c>
    </row>
    <row r="41" spans="1:9" s="42" customFormat="1" x14ac:dyDescent="0.2">
      <c r="A41" s="39" t="s">
        <v>124</v>
      </c>
      <c r="B41" s="40">
        <v>32500</v>
      </c>
      <c r="C41" s="39" t="s">
        <v>122</v>
      </c>
      <c r="D41" s="39" t="s">
        <v>110</v>
      </c>
      <c r="E41" s="39" t="s">
        <v>125</v>
      </c>
      <c r="F41" s="39" t="s">
        <v>47</v>
      </c>
      <c r="G41" s="41">
        <v>44148</v>
      </c>
      <c r="H41" s="39" t="s">
        <v>126</v>
      </c>
      <c r="I41" s="39" t="s">
        <v>14</v>
      </c>
    </row>
    <row r="42" spans="1:9" x14ac:dyDescent="0.2">
      <c r="A42" s="34">
        <v>666710</v>
      </c>
      <c r="B42" s="35">
        <v>5300</v>
      </c>
      <c r="C42" s="34" t="s">
        <v>127</v>
      </c>
      <c r="D42" s="34" t="s">
        <v>11</v>
      </c>
      <c r="E42" s="34" t="s">
        <v>12</v>
      </c>
      <c r="F42" s="34" t="s">
        <v>15</v>
      </c>
      <c r="G42" s="36">
        <v>44093</v>
      </c>
      <c r="H42" s="34" t="s">
        <v>10</v>
      </c>
      <c r="I42" s="34" t="s">
        <v>14</v>
      </c>
    </row>
    <row r="43" spans="1:9" s="42" customFormat="1" x14ac:dyDescent="0.2">
      <c r="A43" s="39" t="s">
        <v>128</v>
      </c>
      <c r="B43" s="40">
        <v>5300</v>
      </c>
      <c r="C43" s="39" t="s">
        <v>127</v>
      </c>
      <c r="D43" s="39" t="s">
        <v>110</v>
      </c>
      <c r="E43" s="39" t="s">
        <v>129</v>
      </c>
      <c r="F43" s="39" t="s">
        <v>47</v>
      </c>
      <c r="G43" s="41">
        <v>44214</v>
      </c>
      <c r="H43" s="39" t="s">
        <v>130</v>
      </c>
      <c r="I43" s="39" t="s">
        <v>14</v>
      </c>
    </row>
    <row r="44" spans="1:9" x14ac:dyDescent="0.2">
      <c r="A44" s="34">
        <v>666710</v>
      </c>
      <c r="B44" s="35">
        <v>27200</v>
      </c>
      <c r="C44" s="34" t="s">
        <v>131</v>
      </c>
      <c r="D44" s="34" t="s">
        <v>132</v>
      </c>
      <c r="E44" s="34" t="s">
        <v>12</v>
      </c>
      <c r="F44" s="34" t="s">
        <v>15</v>
      </c>
      <c r="G44" s="36">
        <v>44093</v>
      </c>
      <c r="H44" s="34" t="s">
        <v>10</v>
      </c>
      <c r="I44" s="34" t="s">
        <v>14</v>
      </c>
    </row>
    <row r="45" spans="1:9" x14ac:dyDescent="0.2">
      <c r="A45" s="38">
        <v>666718</v>
      </c>
      <c r="B45" s="35">
        <v>587350</v>
      </c>
      <c r="C45" s="34" t="s">
        <v>131</v>
      </c>
      <c r="D45" s="34" t="s">
        <v>133</v>
      </c>
      <c r="E45" s="34" t="s">
        <v>28</v>
      </c>
      <c r="F45" s="34" t="s">
        <v>13</v>
      </c>
      <c r="G45" s="36">
        <v>44093</v>
      </c>
      <c r="H45" s="34" t="s">
        <v>26</v>
      </c>
      <c r="I45" s="34" t="s">
        <v>14</v>
      </c>
    </row>
    <row r="46" spans="1:9" x14ac:dyDescent="0.2">
      <c r="A46" s="34">
        <v>668576</v>
      </c>
      <c r="B46" s="35">
        <v>29000</v>
      </c>
      <c r="C46" s="34" t="s">
        <v>131</v>
      </c>
      <c r="D46" s="34" t="s">
        <v>30</v>
      </c>
      <c r="E46" s="34" t="s">
        <v>31</v>
      </c>
      <c r="F46" s="34" t="s">
        <v>13</v>
      </c>
      <c r="G46" s="36">
        <v>44113</v>
      </c>
      <c r="H46" s="34" t="s">
        <v>134</v>
      </c>
      <c r="I46" s="34" t="s">
        <v>32</v>
      </c>
    </row>
    <row r="47" spans="1:9" x14ac:dyDescent="0.2">
      <c r="A47" s="34">
        <v>668711</v>
      </c>
      <c r="B47" s="35">
        <v>26300</v>
      </c>
      <c r="C47" s="34" t="s">
        <v>131</v>
      </c>
      <c r="D47" s="34" t="s">
        <v>30</v>
      </c>
      <c r="E47" s="34" t="s">
        <v>31</v>
      </c>
      <c r="F47" s="34" t="s">
        <v>13</v>
      </c>
      <c r="G47" s="36">
        <v>44117</v>
      </c>
      <c r="H47" s="34" t="s">
        <v>135</v>
      </c>
      <c r="I47" s="34" t="s">
        <v>32</v>
      </c>
    </row>
    <row r="48" spans="1:9" x14ac:dyDescent="0.2">
      <c r="A48" s="34">
        <v>668416</v>
      </c>
      <c r="B48" s="35">
        <v>9225</v>
      </c>
      <c r="C48" s="34" t="s">
        <v>131</v>
      </c>
      <c r="D48" s="34" t="s">
        <v>136</v>
      </c>
      <c r="E48" s="34" t="s">
        <v>31</v>
      </c>
      <c r="F48" s="34" t="s">
        <v>13</v>
      </c>
      <c r="G48" s="36">
        <v>44112</v>
      </c>
      <c r="H48" s="34" t="s">
        <v>29</v>
      </c>
      <c r="I48" s="34" t="s">
        <v>32</v>
      </c>
    </row>
    <row r="49" spans="1:9" x14ac:dyDescent="0.2">
      <c r="A49" s="34">
        <v>669242</v>
      </c>
      <c r="B49" s="35">
        <v>606525</v>
      </c>
      <c r="C49" s="34" t="s">
        <v>131</v>
      </c>
      <c r="D49" s="34" t="s">
        <v>108</v>
      </c>
      <c r="E49" s="34" t="s">
        <v>34</v>
      </c>
      <c r="F49" s="34" t="s">
        <v>13</v>
      </c>
      <c r="G49" s="36">
        <v>44124</v>
      </c>
      <c r="H49" s="34" t="s">
        <v>33</v>
      </c>
      <c r="I49" s="34" t="s">
        <v>14</v>
      </c>
    </row>
    <row r="50" spans="1:9" s="42" customFormat="1" x14ac:dyDescent="0.2">
      <c r="A50" s="39" t="s">
        <v>137</v>
      </c>
      <c r="B50" s="40">
        <v>1285600</v>
      </c>
      <c r="C50" s="39" t="s">
        <v>131</v>
      </c>
      <c r="D50" s="39" t="s">
        <v>110</v>
      </c>
      <c r="E50" s="39" t="s">
        <v>111</v>
      </c>
      <c r="F50" s="39" t="s">
        <v>47</v>
      </c>
      <c r="G50" s="41">
        <v>44214</v>
      </c>
      <c r="H50" s="39" t="s">
        <v>138</v>
      </c>
      <c r="I50" s="39" t="s">
        <v>14</v>
      </c>
    </row>
    <row r="51" spans="1:9" x14ac:dyDescent="0.2">
      <c r="A51" s="34">
        <v>669242</v>
      </c>
      <c r="B51" s="35">
        <v>28875</v>
      </c>
      <c r="C51" s="34" t="s">
        <v>139</v>
      </c>
      <c r="D51" s="34" t="s">
        <v>133</v>
      </c>
      <c r="E51" s="34" t="s">
        <v>34</v>
      </c>
      <c r="F51" s="34" t="s">
        <v>13</v>
      </c>
      <c r="G51" s="36">
        <v>44124</v>
      </c>
      <c r="H51" s="34" t="s">
        <v>33</v>
      </c>
      <c r="I51" s="34" t="s">
        <v>14</v>
      </c>
    </row>
    <row r="52" spans="1:9" x14ac:dyDescent="0.2">
      <c r="A52" s="34">
        <v>672939</v>
      </c>
      <c r="B52" s="35">
        <v>3325</v>
      </c>
      <c r="C52" s="34" t="s">
        <v>139</v>
      </c>
      <c r="D52" s="34" t="s">
        <v>108</v>
      </c>
      <c r="E52" s="34" t="s">
        <v>37</v>
      </c>
      <c r="F52" s="34" t="s">
        <v>13</v>
      </c>
      <c r="G52" s="36">
        <v>44161</v>
      </c>
      <c r="H52" s="34" t="s">
        <v>35</v>
      </c>
      <c r="I52" s="34" t="s">
        <v>38</v>
      </c>
    </row>
    <row r="53" spans="1:9" x14ac:dyDescent="0.2">
      <c r="A53" s="34">
        <v>671392</v>
      </c>
      <c r="B53" s="35">
        <v>29000</v>
      </c>
      <c r="C53" s="34" t="s">
        <v>139</v>
      </c>
      <c r="D53" s="34" t="s">
        <v>30</v>
      </c>
      <c r="E53" s="34" t="s">
        <v>140</v>
      </c>
      <c r="F53" s="34" t="s">
        <v>13</v>
      </c>
      <c r="G53" s="36">
        <v>44145</v>
      </c>
      <c r="H53" s="34" t="s">
        <v>141</v>
      </c>
      <c r="I53" s="34" t="s">
        <v>32</v>
      </c>
    </row>
    <row r="54" spans="1:9" x14ac:dyDescent="0.2">
      <c r="A54" s="34">
        <v>671393</v>
      </c>
      <c r="B54" s="35">
        <v>29000</v>
      </c>
      <c r="C54" s="34" t="s">
        <v>139</v>
      </c>
      <c r="D54" s="34" t="s">
        <v>142</v>
      </c>
      <c r="E54" s="34" t="s">
        <v>140</v>
      </c>
      <c r="F54" s="34" t="s">
        <v>13</v>
      </c>
      <c r="G54" s="36">
        <v>44145</v>
      </c>
      <c r="H54" s="34" t="s">
        <v>143</v>
      </c>
      <c r="I54" s="34" t="s">
        <v>32</v>
      </c>
    </row>
    <row r="55" spans="1:9" s="42" customFormat="1" x14ac:dyDescent="0.2">
      <c r="A55" s="39" t="s">
        <v>144</v>
      </c>
      <c r="B55" s="40">
        <v>90200</v>
      </c>
      <c r="C55" s="39" t="s">
        <v>139</v>
      </c>
      <c r="D55" s="39" t="s">
        <v>145</v>
      </c>
      <c r="E55" s="39" t="s">
        <v>111</v>
      </c>
      <c r="F55" s="39" t="s">
        <v>47</v>
      </c>
      <c r="G55" s="41">
        <v>44242</v>
      </c>
      <c r="H55" s="39" t="s">
        <v>146</v>
      </c>
      <c r="I55" s="39" t="s">
        <v>14</v>
      </c>
    </row>
    <row r="56" spans="1:9" x14ac:dyDescent="0.2">
      <c r="A56" s="34">
        <v>672939</v>
      </c>
      <c r="B56" s="35">
        <v>40100</v>
      </c>
      <c r="C56" s="34" t="s">
        <v>147</v>
      </c>
      <c r="D56" s="34" t="s">
        <v>133</v>
      </c>
      <c r="E56" s="34" t="s">
        <v>37</v>
      </c>
      <c r="F56" s="34" t="s">
        <v>13</v>
      </c>
      <c r="G56" s="36">
        <v>44161</v>
      </c>
      <c r="H56" s="34" t="s">
        <v>35</v>
      </c>
      <c r="I56" s="34" t="s">
        <v>38</v>
      </c>
    </row>
    <row r="57" spans="1:9" s="42" customFormat="1" x14ac:dyDescent="0.2">
      <c r="A57" s="39" t="s">
        <v>148</v>
      </c>
      <c r="B57" s="40">
        <v>40100</v>
      </c>
      <c r="C57" s="39" t="s">
        <v>147</v>
      </c>
      <c r="D57" s="39" t="s">
        <v>110</v>
      </c>
      <c r="E57" s="39" t="s">
        <v>149</v>
      </c>
      <c r="F57" s="39" t="s">
        <v>47</v>
      </c>
      <c r="G57" s="41">
        <v>44260</v>
      </c>
      <c r="H57" s="39" t="s">
        <v>150</v>
      </c>
      <c r="I57" s="39" t="s">
        <v>14</v>
      </c>
    </row>
    <row r="58" spans="1:9" x14ac:dyDescent="0.2">
      <c r="A58" s="34">
        <v>672939</v>
      </c>
      <c r="B58" s="35">
        <v>10775</v>
      </c>
      <c r="C58" s="34" t="s">
        <v>151</v>
      </c>
      <c r="D58" s="34" t="s">
        <v>152</v>
      </c>
      <c r="E58" s="34" t="s">
        <v>37</v>
      </c>
      <c r="F58" s="34" t="s">
        <v>40</v>
      </c>
      <c r="G58" s="36">
        <v>44161</v>
      </c>
      <c r="H58" s="34" t="s">
        <v>147</v>
      </c>
      <c r="I58" s="34" t="s">
        <v>38</v>
      </c>
    </row>
    <row r="59" spans="1:9" x14ac:dyDescent="0.2">
      <c r="A59" s="38">
        <v>635132</v>
      </c>
      <c r="B59" s="35">
        <v>121971</v>
      </c>
      <c r="C59" s="34" t="s">
        <v>151</v>
      </c>
      <c r="D59" s="34" t="s">
        <v>153</v>
      </c>
      <c r="E59" s="34" t="s">
        <v>154</v>
      </c>
      <c r="F59" s="34" t="s">
        <v>13</v>
      </c>
      <c r="G59" s="36">
        <v>43704</v>
      </c>
      <c r="H59" s="34" t="s">
        <v>155</v>
      </c>
      <c r="I59" s="34" t="s">
        <v>14</v>
      </c>
    </row>
    <row r="60" spans="1:9" x14ac:dyDescent="0.2">
      <c r="A60" s="38">
        <v>661740</v>
      </c>
      <c r="B60" s="35">
        <v>29850</v>
      </c>
      <c r="C60" s="34" t="s">
        <v>158</v>
      </c>
      <c r="D60" s="34" t="s">
        <v>159</v>
      </c>
      <c r="E60" s="34" t="s">
        <v>160</v>
      </c>
      <c r="F60" s="34" t="s">
        <v>13</v>
      </c>
      <c r="G60" s="36">
        <v>44026</v>
      </c>
      <c r="H60" s="34" t="s">
        <v>161</v>
      </c>
      <c r="I60" s="34" t="s">
        <v>14</v>
      </c>
    </row>
    <row r="61" spans="1:9" s="42" customFormat="1" x14ac:dyDescent="0.2">
      <c r="A61" s="39" t="s">
        <v>162</v>
      </c>
      <c r="B61" s="40">
        <v>29850</v>
      </c>
      <c r="C61" s="39" t="s">
        <v>158</v>
      </c>
      <c r="D61" s="39" t="s">
        <v>110</v>
      </c>
      <c r="E61" s="39" t="s">
        <v>163</v>
      </c>
      <c r="F61" s="39" t="s">
        <v>47</v>
      </c>
      <c r="G61" s="41">
        <v>44260</v>
      </c>
      <c r="H61" s="39" t="s">
        <v>164</v>
      </c>
      <c r="I61" s="39" t="s">
        <v>14</v>
      </c>
    </row>
    <row r="62" spans="1:9" x14ac:dyDescent="0.2">
      <c r="A62" s="38">
        <v>659873</v>
      </c>
      <c r="B62" s="35">
        <v>10600</v>
      </c>
      <c r="C62" s="34" t="s">
        <v>165</v>
      </c>
      <c r="D62" s="34" t="s">
        <v>30</v>
      </c>
      <c r="E62" s="34" t="s">
        <v>166</v>
      </c>
      <c r="F62" s="34" t="s">
        <v>13</v>
      </c>
      <c r="G62" s="36">
        <v>43994</v>
      </c>
      <c r="H62" s="34" t="s">
        <v>167</v>
      </c>
      <c r="I62" s="34" t="s">
        <v>14</v>
      </c>
    </row>
    <row r="63" spans="1:9" x14ac:dyDescent="0.2">
      <c r="A63" s="38">
        <v>661010</v>
      </c>
      <c r="B63" s="35">
        <v>10800</v>
      </c>
      <c r="C63" s="34" t="s">
        <v>165</v>
      </c>
      <c r="D63" s="34" t="s">
        <v>30</v>
      </c>
      <c r="E63" s="34" t="s">
        <v>168</v>
      </c>
      <c r="F63" s="34" t="s">
        <v>13</v>
      </c>
      <c r="G63" s="36">
        <v>44015</v>
      </c>
      <c r="H63" s="34" t="s">
        <v>169</v>
      </c>
      <c r="I63" s="34" t="s">
        <v>32</v>
      </c>
    </row>
    <row r="64" spans="1:9" x14ac:dyDescent="0.2">
      <c r="A64" s="38">
        <v>662890</v>
      </c>
      <c r="B64" s="35">
        <f>10800-4075</f>
        <v>6725</v>
      </c>
      <c r="C64" s="34" t="s">
        <v>165</v>
      </c>
      <c r="D64" s="34" t="s">
        <v>30</v>
      </c>
      <c r="E64" s="34" t="s">
        <v>168</v>
      </c>
      <c r="F64" s="34" t="s">
        <v>13</v>
      </c>
      <c r="G64" s="36">
        <v>44042</v>
      </c>
      <c r="H64" s="34" t="s">
        <v>170</v>
      </c>
      <c r="I64" s="34" t="s">
        <v>32</v>
      </c>
    </row>
    <row r="65" spans="1:9" s="42" customFormat="1" x14ac:dyDescent="0.2">
      <c r="A65" s="39" t="s">
        <v>171</v>
      </c>
      <c r="B65" s="40">
        <v>28125</v>
      </c>
      <c r="C65" s="39" t="s">
        <v>165</v>
      </c>
      <c r="D65" s="39" t="s">
        <v>110</v>
      </c>
      <c r="E65" s="39" t="s">
        <v>172</v>
      </c>
      <c r="F65" s="39" t="s">
        <v>47</v>
      </c>
      <c r="G65" s="41">
        <v>44260</v>
      </c>
      <c r="H65" s="39" t="s">
        <v>173</v>
      </c>
      <c r="I65" s="39" t="s">
        <v>14</v>
      </c>
    </row>
    <row r="66" spans="1:9" x14ac:dyDescent="0.2">
      <c r="A66" s="34">
        <v>678077</v>
      </c>
      <c r="B66" s="35">
        <f>835900-670746</f>
        <v>165154</v>
      </c>
      <c r="C66" s="34" t="s">
        <v>174</v>
      </c>
      <c r="D66" s="34" t="s">
        <v>175</v>
      </c>
      <c r="E66" s="34" t="s">
        <v>176</v>
      </c>
      <c r="F66" s="34" t="s">
        <v>13</v>
      </c>
      <c r="G66" s="36">
        <v>44224</v>
      </c>
      <c r="H66" s="34" t="s">
        <v>177</v>
      </c>
      <c r="I66" s="34" t="s">
        <v>32</v>
      </c>
    </row>
    <row r="67" spans="1:9" s="42" customFormat="1" x14ac:dyDescent="0.2">
      <c r="A67" s="39" t="s">
        <v>156</v>
      </c>
      <c r="B67" s="40">
        <v>297900</v>
      </c>
      <c r="C67" s="39" t="s">
        <v>151</v>
      </c>
      <c r="D67" s="39" t="s">
        <v>110</v>
      </c>
      <c r="E67" s="39" t="s">
        <v>53</v>
      </c>
      <c r="F67" s="39" t="s">
        <v>47</v>
      </c>
      <c r="G67" s="41">
        <v>44260</v>
      </c>
      <c r="H67" s="39" t="s">
        <v>157</v>
      </c>
      <c r="I67" s="39" t="s">
        <v>14</v>
      </c>
    </row>
    <row r="68" spans="1:9" x14ac:dyDescent="0.2">
      <c r="A68" s="34">
        <v>675627</v>
      </c>
      <c r="B68" s="35">
        <v>29000</v>
      </c>
      <c r="C68" s="34" t="s">
        <v>178</v>
      </c>
      <c r="D68" s="34" t="s">
        <v>27</v>
      </c>
      <c r="E68" s="34" t="s">
        <v>179</v>
      </c>
      <c r="F68" s="34" t="s">
        <v>13</v>
      </c>
      <c r="G68" s="36">
        <v>44193</v>
      </c>
      <c r="H68" s="34" t="s">
        <v>180</v>
      </c>
      <c r="I68" s="34" t="s">
        <v>32</v>
      </c>
    </row>
    <row r="69" spans="1:9" x14ac:dyDescent="0.2">
      <c r="A69" s="34">
        <v>677402</v>
      </c>
      <c r="B69" s="35">
        <v>41800</v>
      </c>
      <c r="C69" s="34" t="s">
        <v>178</v>
      </c>
      <c r="D69" s="34" t="s">
        <v>27</v>
      </c>
      <c r="E69" s="34" t="s">
        <v>176</v>
      </c>
      <c r="F69" s="34" t="s">
        <v>13</v>
      </c>
      <c r="G69" s="36">
        <v>44216</v>
      </c>
      <c r="H69" s="34" t="s">
        <v>181</v>
      </c>
      <c r="I69" s="34" t="s">
        <v>32</v>
      </c>
    </row>
    <row r="70" spans="1:9" x14ac:dyDescent="0.2">
      <c r="A70" s="34">
        <v>677514</v>
      </c>
      <c r="B70" s="35">
        <v>22400</v>
      </c>
      <c r="C70" s="34" t="s">
        <v>178</v>
      </c>
      <c r="D70" s="34" t="s">
        <v>27</v>
      </c>
      <c r="E70" s="34" t="s">
        <v>176</v>
      </c>
      <c r="F70" s="34" t="s">
        <v>13</v>
      </c>
      <c r="G70" s="36">
        <v>44217</v>
      </c>
      <c r="H70" s="34" t="s">
        <v>182</v>
      </c>
      <c r="I70" s="34" t="s">
        <v>32</v>
      </c>
    </row>
    <row r="71" spans="1:9" x14ac:dyDescent="0.2">
      <c r="A71" s="34">
        <v>677601</v>
      </c>
      <c r="B71" s="35">
        <v>26300</v>
      </c>
      <c r="C71" s="34" t="s">
        <v>178</v>
      </c>
      <c r="D71" s="34" t="s">
        <v>27</v>
      </c>
      <c r="E71" s="34" t="s">
        <v>176</v>
      </c>
      <c r="F71" s="34" t="s">
        <v>13</v>
      </c>
      <c r="G71" s="36">
        <v>44218</v>
      </c>
      <c r="H71" s="34" t="s">
        <v>183</v>
      </c>
      <c r="I71" s="34" t="s">
        <v>32</v>
      </c>
    </row>
    <row r="72" spans="1:9" x14ac:dyDescent="0.2">
      <c r="A72" s="34">
        <v>677743</v>
      </c>
      <c r="B72" s="35">
        <v>158700</v>
      </c>
      <c r="C72" s="34" t="s">
        <v>178</v>
      </c>
      <c r="D72" s="34" t="s">
        <v>27</v>
      </c>
      <c r="E72" s="34" t="s">
        <v>176</v>
      </c>
      <c r="F72" s="34" t="s">
        <v>13</v>
      </c>
      <c r="G72" s="36">
        <v>44221</v>
      </c>
      <c r="H72" s="34" t="s">
        <v>184</v>
      </c>
      <c r="I72" s="34" t="s">
        <v>32</v>
      </c>
    </row>
    <row r="73" spans="1:9" x14ac:dyDescent="0.2">
      <c r="A73" s="34">
        <v>677824</v>
      </c>
      <c r="B73" s="35">
        <v>43900</v>
      </c>
      <c r="C73" s="34" t="s">
        <v>178</v>
      </c>
      <c r="D73" s="34" t="s">
        <v>27</v>
      </c>
      <c r="E73" s="34" t="s">
        <v>176</v>
      </c>
      <c r="F73" s="34" t="s">
        <v>13</v>
      </c>
      <c r="G73" s="36">
        <v>44221</v>
      </c>
      <c r="H73" s="34" t="s">
        <v>185</v>
      </c>
      <c r="I73" s="34" t="s">
        <v>32</v>
      </c>
    </row>
    <row r="74" spans="1:9" x14ac:dyDescent="0.2">
      <c r="A74" s="34">
        <v>678342</v>
      </c>
      <c r="B74" s="35">
        <f>52400-7400</f>
        <v>45000</v>
      </c>
      <c r="C74" s="34" t="s">
        <v>178</v>
      </c>
      <c r="D74" s="34" t="s">
        <v>27</v>
      </c>
      <c r="E74" s="34" t="s">
        <v>176</v>
      </c>
      <c r="F74" s="34" t="s">
        <v>13</v>
      </c>
      <c r="G74" s="36">
        <v>44226</v>
      </c>
      <c r="H74" s="34" t="s">
        <v>186</v>
      </c>
      <c r="I74" s="34" t="s">
        <v>32</v>
      </c>
    </row>
    <row r="75" spans="1:9" s="42" customFormat="1" x14ac:dyDescent="0.2">
      <c r="A75" s="39" t="s">
        <v>187</v>
      </c>
      <c r="B75" s="40">
        <v>367100</v>
      </c>
      <c r="C75" s="39" t="s">
        <v>178</v>
      </c>
      <c r="D75" s="39" t="s">
        <v>110</v>
      </c>
      <c r="E75" s="39" t="s">
        <v>111</v>
      </c>
      <c r="F75" s="39" t="s">
        <v>47</v>
      </c>
      <c r="G75" s="41">
        <v>44260</v>
      </c>
      <c r="H75" s="39" t="s">
        <v>188</v>
      </c>
      <c r="I75" s="39" t="s">
        <v>14</v>
      </c>
    </row>
    <row r="76" spans="1:9" x14ac:dyDescent="0.2">
      <c r="A76" s="34">
        <v>679767</v>
      </c>
      <c r="B76" s="35">
        <v>98400</v>
      </c>
      <c r="C76" s="34" t="s">
        <v>189</v>
      </c>
      <c r="D76" s="34" t="s">
        <v>27</v>
      </c>
      <c r="E76" s="34" t="s">
        <v>190</v>
      </c>
      <c r="F76" s="34" t="s">
        <v>13</v>
      </c>
      <c r="G76" s="36">
        <v>44244</v>
      </c>
      <c r="H76" s="34" t="s">
        <v>191</v>
      </c>
      <c r="I76" s="34" t="s">
        <v>32</v>
      </c>
    </row>
    <row r="77" spans="1:9" s="42" customFormat="1" x14ac:dyDescent="0.2">
      <c r="A77" s="39" t="s">
        <v>192</v>
      </c>
      <c r="B77" s="40">
        <v>98400</v>
      </c>
      <c r="C77" s="39" t="s">
        <v>189</v>
      </c>
      <c r="D77" s="39" t="s">
        <v>193</v>
      </c>
      <c r="E77" s="39" t="s">
        <v>111</v>
      </c>
      <c r="F77" s="39" t="s">
        <v>40</v>
      </c>
      <c r="G77" s="41">
        <v>44302</v>
      </c>
      <c r="H77" s="39" t="s">
        <v>189</v>
      </c>
      <c r="I77" s="39" t="s">
        <v>32</v>
      </c>
    </row>
    <row r="78" spans="1:9" x14ac:dyDescent="0.2">
      <c r="A78" s="38">
        <v>662890</v>
      </c>
      <c r="B78" s="35">
        <v>4075</v>
      </c>
      <c r="C78" s="34" t="s">
        <v>194</v>
      </c>
      <c r="D78" s="34" t="s">
        <v>195</v>
      </c>
      <c r="E78" s="34" t="s">
        <v>168</v>
      </c>
      <c r="F78" s="34" t="s">
        <v>40</v>
      </c>
      <c r="G78" s="36">
        <v>44042</v>
      </c>
      <c r="H78" s="34" t="s">
        <v>165</v>
      </c>
      <c r="I78" s="34" t="s">
        <v>32</v>
      </c>
    </row>
    <row r="79" spans="1:9" x14ac:dyDescent="0.2">
      <c r="A79" s="38">
        <v>661740</v>
      </c>
      <c r="B79" s="35">
        <v>88750</v>
      </c>
      <c r="C79" s="34" t="s">
        <v>194</v>
      </c>
      <c r="D79" s="34" t="s">
        <v>196</v>
      </c>
      <c r="E79" s="34" t="s">
        <v>160</v>
      </c>
      <c r="F79" s="34" t="s">
        <v>40</v>
      </c>
      <c r="G79" s="36">
        <v>44026</v>
      </c>
      <c r="H79" s="34" t="s">
        <v>158</v>
      </c>
      <c r="I79" s="34" t="s">
        <v>14</v>
      </c>
    </row>
    <row r="80" spans="1:9" x14ac:dyDescent="0.2">
      <c r="A80" s="38">
        <v>632800</v>
      </c>
      <c r="B80" s="35">
        <v>33100</v>
      </c>
      <c r="C80" s="34" t="s">
        <v>194</v>
      </c>
      <c r="D80" s="34" t="s">
        <v>197</v>
      </c>
      <c r="E80" s="34" t="s">
        <v>198</v>
      </c>
      <c r="F80" s="34" t="s">
        <v>13</v>
      </c>
      <c r="G80" s="36">
        <v>43682</v>
      </c>
      <c r="H80" s="34" t="s">
        <v>199</v>
      </c>
      <c r="I80" s="34" t="s">
        <v>200</v>
      </c>
    </row>
    <row r="81" spans="1:9" x14ac:dyDescent="0.2">
      <c r="A81" s="38">
        <v>633882</v>
      </c>
      <c r="B81" s="35">
        <v>9900</v>
      </c>
      <c r="C81" s="34" t="s">
        <v>194</v>
      </c>
      <c r="D81" s="34" t="s">
        <v>197</v>
      </c>
      <c r="E81" s="34" t="s">
        <v>198</v>
      </c>
      <c r="F81" s="34" t="s">
        <v>13</v>
      </c>
      <c r="G81" s="36">
        <v>43692</v>
      </c>
      <c r="H81" s="34" t="s">
        <v>201</v>
      </c>
      <c r="I81" s="34" t="s">
        <v>200</v>
      </c>
    </row>
    <row r="82" spans="1:9" x14ac:dyDescent="0.2">
      <c r="A82" s="38">
        <v>634660</v>
      </c>
      <c r="B82" s="35">
        <v>22600</v>
      </c>
      <c r="C82" s="34" t="s">
        <v>194</v>
      </c>
      <c r="D82" s="34" t="s">
        <v>197</v>
      </c>
      <c r="E82" s="34" t="s">
        <v>198</v>
      </c>
      <c r="F82" s="34" t="s">
        <v>13</v>
      </c>
      <c r="G82" s="36">
        <v>43700</v>
      </c>
      <c r="H82" s="34" t="s">
        <v>202</v>
      </c>
      <c r="I82" s="34" t="s">
        <v>200</v>
      </c>
    </row>
    <row r="83" spans="1:9" x14ac:dyDescent="0.2">
      <c r="A83" s="38">
        <v>635086</v>
      </c>
      <c r="B83" s="35">
        <v>19186</v>
      </c>
      <c r="C83" s="34" t="s">
        <v>194</v>
      </c>
      <c r="D83" s="34" t="s">
        <v>197</v>
      </c>
      <c r="E83" s="34" t="s">
        <v>198</v>
      </c>
      <c r="F83" s="34" t="s">
        <v>13</v>
      </c>
      <c r="G83" s="36">
        <v>43704</v>
      </c>
      <c r="H83" s="34" t="s">
        <v>203</v>
      </c>
      <c r="I83" s="34" t="s">
        <v>200</v>
      </c>
    </row>
    <row r="84" spans="1:9" x14ac:dyDescent="0.2">
      <c r="A84" s="38">
        <v>632662</v>
      </c>
      <c r="B84" s="35">
        <v>59600</v>
      </c>
      <c r="C84" s="34" t="s">
        <v>194</v>
      </c>
      <c r="D84" s="34" t="s">
        <v>204</v>
      </c>
      <c r="E84" s="34" t="s">
        <v>198</v>
      </c>
      <c r="F84" s="34" t="s">
        <v>13</v>
      </c>
      <c r="G84" s="36">
        <v>43680</v>
      </c>
      <c r="H84" s="34" t="s">
        <v>205</v>
      </c>
      <c r="I84" s="34" t="s">
        <v>32</v>
      </c>
    </row>
    <row r="85" spans="1:9" x14ac:dyDescent="0.2">
      <c r="A85" s="34">
        <v>676852</v>
      </c>
      <c r="B85" s="35">
        <f>466390-28156</f>
        <v>438234</v>
      </c>
      <c r="C85" s="34" t="s">
        <v>194</v>
      </c>
      <c r="D85" s="34" t="s">
        <v>206</v>
      </c>
      <c r="E85" s="34" t="s">
        <v>176</v>
      </c>
      <c r="F85" s="34" t="s">
        <v>13</v>
      </c>
      <c r="G85" s="36">
        <v>44210</v>
      </c>
      <c r="H85" s="34" t="s">
        <v>207</v>
      </c>
      <c r="I85" s="34" t="s">
        <v>32</v>
      </c>
    </row>
    <row r="86" spans="1:9" x14ac:dyDescent="0.2">
      <c r="A86" s="34">
        <v>678293</v>
      </c>
      <c r="B86" s="35">
        <v>57700</v>
      </c>
      <c r="C86" s="34" t="s">
        <v>194</v>
      </c>
      <c r="D86" s="34" t="s">
        <v>208</v>
      </c>
      <c r="E86" s="34" t="s">
        <v>176</v>
      </c>
      <c r="F86" s="34" t="s">
        <v>13</v>
      </c>
      <c r="G86" s="36">
        <v>44225</v>
      </c>
      <c r="H86" s="34" t="s">
        <v>209</v>
      </c>
      <c r="I86" s="34" t="s">
        <v>200</v>
      </c>
    </row>
    <row r="87" spans="1:9" s="42" customFormat="1" x14ac:dyDescent="0.2">
      <c r="A87" s="39" t="s">
        <v>210</v>
      </c>
      <c r="B87" s="40">
        <v>733145</v>
      </c>
      <c r="C87" s="39" t="s">
        <v>194</v>
      </c>
      <c r="D87" s="39" t="s">
        <v>110</v>
      </c>
      <c r="E87" s="39" t="s">
        <v>129</v>
      </c>
      <c r="F87" s="39" t="s">
        <v>47</v>
      </c>
      <c r="G87" s="41">
        <v>44260</v>
      </c>
      <c r="H87" s="39" t="s">
        <v>211</v>
      </c>
      <c r="I87" s="39" t="s">
        <v>14</v>
      </c>
    </row>
    <row r="88" spans="1:9" x14ac:dyDescent="0.2">
      <c r="A88" s="34">
        <v>685954</v>
      </c>
      <c r="B88" s="35">
        <v>59500</v>
      </c>
      <c r="C88" s="34" t="s">
        <v>212</v>
      </c>
      <c r="D88" s="34" t="s">
        <v>213</v>
      </c>
      <c r="E88" s="34" t="s">
        <v>214</v>
      </c>
      <c r="F88" s="34" t="s">
        <v>13</v>
      </c>
      <c r="G88" s="36">
        <v>44306</v>
      </c>
      <c r="H88" s="34" t="s">
        <v>215</v>
      </c>
      <c r="I88" s="34" t="s">
        <v>32</v>
      </c>
    </row>
    <row r="89" spans="1:9" s="42" customFormat="1" x14ac:dyDescent="0.2">
      <c r="A89" s="39" t="s">
        <v>216</v>
      </c>
      <c r="B89" s="40">
        <v>59500</v>
      </c>
      <c r="C89" s="39" t="s">
        <v>212</v>
      </c>
      <c r="D89" s="39" t="s">
        <v>110</v>
      </c>
      <c r="E89" s="39" t="s">
        <v>217</v>
      </c>
      <c r="F89" s="39" t="s">
        <v>47</v>
      </c>
      <c r="G89" s="41">
        <v>44302</v>
      </c>
      <c r="H89" s="39" t="s">
        <v>218</v>
      </c>
      <c r="I89" s="39" t="s">
        <v>14</v>
      </c>
    </row>
    <row r="90" spans="1:9" x14ac:dyDescent="0.2">
      <c r="A90" s="34">
        <v>676587</v>
      </c>
      <c r="B90" s="35">
        <v>341500</v>
      </c>
      <c r="C90" s="34" t="s">
        <v>219</v>
      </c>
      <c r="D90" s="34" t="s">
        <v>220</v>
      </c>
      <c r="E90" s="34" t="s">
        <v>221</v>
      </c>
      <c r="F90" s="34" t="s">
        <v>13</v>
      </c>
      <c r="G90" s="36">
        <v>44204</v>
      </c>
      <c r="H90" s="34" t="s">
        <v>222</v>
      </c>
      <c r="I90" s="34" t="s">
        <v>14</v>
      </c>
    </row>
    <row r="91" spans="1:9" x14ac:dyDescent="0.2">
      <c r="A91" s="34">
        <v>676673</v>
      </c>
      <c r="B91" s="35">
        <v>167800</v>
      </c>
      <c r="C91" s="34" t="s">
        <v>219</v>
      </c>
      <c r="D91" s="34" t="s">
        <v>27</v>
      </c>
      <c r="E91" s="34" t="s">
        <v>223</v>
      </c>
      <c r="F91" s="34" t="s">
        <v>13</v>
      </c>
      <c r="G91" s="36">
        <v>44208</v>
      </c>
      <c r="H91" s="34" t="s">
        <v>224</v>
      </c>
      <c r="I91" s="34" t="s">
        <v>14</v>
      </c>
    </row>
    <row r="92" spans="1:9" x14ac:dyDescent="0.2">
      <c r="A92" s="34">
        <v>677666</v>
      </c>
      <c r="B92" s="35">
        <v>59700</v>
      </c>
      <c r="C92" s="34" t="s">
        <v>219</v>
      </c>
      <c r="D92" s="34" t="s">
        <v>225</v>
      </c>
      <c r="E92" s="34" t="s">
        <v>226</v>
      </c>
      <c r="F92" s="34" t="s">
        <v>13</v>
      </c>
      <c r="G92" s="36">
        <v>44218</v>
      </c>
      <c r="H92" s="34" t="s">
        <v>227</v>
      </c>
      <c r="I92" s="34" t="s">
        <v>14</v>
      </c>
    </row>
    <row r="93" spans="1:9" x14ac:dyDescent="0.2">
      <c r="A93" s="34">
        <v>677902</v>
      </c>
      <c r="B93" s="35">
        <f>36300-20400</f>
        <v>15900</v>
      </c>
      <c r="C93" s="34" t="s">
        <v>219</v>
      </c>
      <c r="D93" s="34" t="s">
        <v>175</v>
      </c>
      <c r="E93" s="34" t="s">
        <v>176</v>
      </c>
      <c r="F93" s="34" t="s">
        <v>13</v>
      </c>
      <c r="G93" s="36">
        <v>44222</v>
      </c>
      <c r="H93" s="34" t="s">
        <v>228</v>
      </c>
      <c r="I93" s="34" t="s">
        <v>32</v>
      </c>
    </row>
    <row r="94" spans="1:9" s="42" customFormat="1" x14ac:dyDescent="0.2">
      <c r="A94" s="39" t="s">
        <v>229</v>
      </c>
      <c r="B94" s="40">
        <v>584900</v>
      </c>
      <c r="C94" s="39" t="s">
        <v>219</v>
      </c>
      <c r="D94" s="39" t="s">
        <v>230</v>
      </c>
      <c r="E94" s="39" t="s">
        <v>111</v>
      </c>
      <c r="F94" s="39" t="s">
        <v>47</v>
      </c>
      <c r="G94" s="41">
        <v>44355</v>
      </c>
      <c r="H94" s="39" t="s">
        <v>231</v>
      </c>
      <c r="I94" s="39" t="s">
        <v>14</v>
      </c>
    </row>
    <row r="95" spans="1:9" x14ac:dyDescent="0.2">
      <c r="A95" s="34">
        <v>677990</v>
      </c>
      <c r="B95" s="35">
        <v>49100</v>
      </c>
      <c r="C95" s="34" t="s">
        <v>232</v>
      </c>
      <c r="D95" s="34" t="s">
        <v>175</v>
      </c>
      <c r="E95" s="34" t="s">
        <v>176</v>
      </c>
      <c r="F95" s="34" t="s">
        <v>13</v>
      </c>
      <c r="G95" s="36">
        <v>44223</v>
      </c>
      <c r="H95" s="34" t="s">
        <v>233</v>
      </c>
      <c r="I95" s="34" t="s">
        <v>32</v>
      </c>
    </row>
    <row r="96" spans="1:9" x14ac:dyDescent="0.2">
      <c r="A96" s="34">
        <v>678028</v>
      </c>
      <c r="B96" s="35">
        <v>10200</v>
      </c>
      <c r="C96" s="34" t="s">
        <v>232</v>
      </c>
      <c r="D96" s="34" t="s">
        <v>175</v>
      </c>
      <c r="E96" s="34" t="s">
        <v>176</v>
      </c>
      <c r="F96" s="34" t="s">
        <v>13</v>
      </c>
      <c r="G96" s="36">
        <v>44223</v>
      </c>
      <c r="H96" s="34" t="s">
        <v>234</v>
      </c>
      <c r="I96" s="34" t="s">
        <v>32</v>
      </c>
    </row>
    <row r="97" spans="1:9" x14ac:dyDescent="0.2">
      <c r="A97" s="34">
        <v>678077</v>
      </c>
      <c r="B97" s="35">
        <v>670746</v>
      </c>
      <c r="C97" s="34" t="s">
        <v>232</v>
      </c>
      <c r="D97" s="34" t="s">
        <v>235</v>
      </c>
      <c r="E97" s="34" t="s">
        <v>176</v>
      </c>
      <c r="F97" s="34" t="s">
        <v>40</v>
      </c>
      <c r="G97" s="36">
        <v>44224</v>
      </c>
      <c r="H97" s="34" t="s">
        <v>174</v>
      </c>
      <c r="I97" s="34" t="s">
        <v>32</v>
      </c>
    </row>
    <row r="98" spans="1:9" x14ac:dyDescent="0.2">
      <c r="A98" s="34">
        <v>678342</v>
      </c>
      <c r="B98" s="35">
        <v>7400</v>
      </c>
      <c r="C98" s="34" t="s">
        <v>232</v>
      </c>
      <c r="D98" s="34" t="s">
        <v>236</v>
      </c>
      <c r="E98" s="34" t="s">
        <v>176</v>
      </c>
      <c r="F98" s="34" t="s">
        <v>40</v>
      </c>
      <c r="G98" s="36">
        <v>44226</v>
      </c>
      <c r="H98" s="34" t="s">
        <v>178</v>
      </c>
      <c r="I98" s="34" t="s">
        <v>32</v>
      </c>
    </row>
    <row r="99" spans="1:9" x14ac:dyDescent="0.2">
      <c r="A99" s="34">
        <v>676852</v>
      </c>
      <c r="B99" s="35">
        <v>28156</v>
      </c>
      <c r="C99" s="34" t="s">
        <v>232</v>
      </c>
      <c r="D99" s="34" t="s">
        <v>237</v>
      </c>
      <c r="E99" s="34" t="s">
        <v>176</v>
      </c>
      <c r="F99" s="34" t="s">
        <v>40</v>
      </c>
      <c r="G99" s="36">
        <v>44210</v>
      </c>
      <c r="H99" s="34" t="s">
        <v>194</v>
      </c>
      <c r="I99" s="34" t="s">
        <v>32</v>
      </c>
    </row>
    <row r="100" spans="1:9" x14ac:dyDescent="0.2">
      <c r="A100" s="34">
        <v>677902</v>
      </c>
      <c r="B100" s="35">
        <v>20400</v>
      </c>
      <c r="C100" s="34" t="s">
        <v>232</v>
      </c>
      <c r="D100" s="34" t="s">
        <v>235</v>
      </c>
      <c r="E100" s="34" t="s">
        <v>176</v>
      </c>
      <c r="F100" s="34" t="s">
        <v>40</v>
      </c>
      <c r="G100" s="36">
        <v>44222</v>
      </c>
      <c r="H100" s="34" t="s">
        <v>219</v>
      </c>
      <c r="I100" s="34" t="s">
        <v>32</v>
      </c>
    </row>
    <row r="101" spans="1:9" x14ac:dyDescent="0.2">
      <c r="A101" s="34">
        <v>678745</v>
      </c>
      <c r="B101" s="35">
        <v>52400</v>
      </c>
      <c r="C101" s="34" t="s">
        <v>232</v>
      </c>
      <c r="D101" s="34" t="s">
        <v>175</v>
      </c>
      <c r="E101" s="34" t="s">
        <v>190</v>
      </c>
      <c r="F101" s="34" t="s">
        <v>13</v>
      </c>
      <c r="G101" s="36">
        <v>44232</v>
      </c>
      <c r="H101" s="34" t="s">
        <v>238</v>
      </c>
      <c r="I101" s="34" t="s">
        <v>32</v>
      </c>
    </row>
    <row r="102" spans="1:9" x14ac:dyDescent="0.2">
      <c r="A102" s="34">
        <v>682676</v>
      </c>
      <c r="B102" s="35">
        <f>435000-253302</f>
        <v>181698</v>
      </c>
      <c r="C102" s="34" t="s">
        <v>232</v>
      </c>
      <c r="D102" s="34" t="s">
        <v>27</v>
      </c>
      <c r="E102" s="34" t="s">
        <v>239</v>
      </c>
      <c r="F102" s="34" t="s">
        <v>13</v>
      </c>
      <c r="G102" s="36">
        <v>44273</v>
      </c>
      <c r="H102" s="34" t="s">
        <v>240</v>
      </c>
      <c r="I102" s="34" t="s">
        <v>32</v>
      </c>
    </row>
    <row r="103" spans="1:9" x14ac:dyDescent="0.2">
      <c r="A103" s="34">
        <v>682688</v>
      </c>
      <c r="B103" s="35">
        <v>10200</v>
      </c>
      <c r="C103" s="34" t="s">
        <v>232</v>
      </c>
      <c r="D103" s="34" t="s">
        <v>27</v>
      </c>
      <c r="E103" s="34" t="s">
        <v>239</v>
      </c>
      <c r="F103" s="34" t="s">
        <v>13</v>
      </c>
      <c r="G103" s="36">
        <v>44273</v>
      </c>
      <c r="H103" s="34" t="s">
        <v>241</v>
      </c>
      <c r="I103" s="34" t="s">
        <v>32</v>
      </c>
    </row>
    <row r="104" spans="1:9" x14ac:dyDescent="0.2">
      <c r="A104" s="34">
        <v>683113</v>
      </c>
      <c r="B104" s="35">
        <v>27300</v>
      </c>
      <c r="C104" s="34" t="s">
        <v>232</v>
      </c>
      <c r="D104" s="34" t="s">
        <v>27</v>
      </c>
      <c r="E104" s="34" t="s">
        <v>239</v>
      </c>
      <c r="F104" s="34" t="s">
        <v>13</v>
      </c>
      <c r="G104" s="36">
        <v>44278</v>
      </c>
      <c r="H104" s="34" t="s">
        <v>242</v>
      </c>
      <c r="I104" s="34" t="s">
        <v>32</v>
      </c>
    </row>
    <row r="105" spans="1:9" x14ac:dyDescent="0.2">
      <c r="A105" s="34">
        <v>683412</v>
      </c>
      <c r="B105" s="35">
        <v>30000</v>
      </c>
      <c r="C105" s="34" t="s">
        <v>232</v>
      </c>
      <c r="D105" s="34" t="s">
        <v>27</v>
      </c>
      <c r="E105" s="34" t="s">
        <v>239</v>
      </c>
      <c r="F105" s="34" t="s">
        <v>13</v>
      </c>
      <c r="G105" s="36">
        <v>44280</v>
      </c>
      <c r="H105" s="34" t="s">
        <v>243</v>
      </c>
      <c r="I105" s="34" t="s">
        <v>32</v>
      </c>
    </row>
    <row r="106" spans="1:9" s="42" customFormat="1" x14ac:dyDescent="0.2">
      <c r="A106" s="39" t="s">
        <v>244</v>
      </c>
      <c r="B106" s="40">
        <v>1087600</v>
      </c>
      <c r="C106" s="39" t="s">
        <v>232</v>
      </c>
      <c r="D106" s="39" t="s">
        <v>230</v>
      </c>
      <c r="E106" s="39" t="s">
        <v>111</v>
      </c>
      <c r="F106" s="39" t="s">
        <v>47</v>
      </c>
      <c r="G106" s="41">
        <v>44385</v>
      </c>
      <c r="H106" s="39" t="s">
        <v>245</v>
      </c>
      <c r="I106" s="39" t="s">
        <v>14</v>
      </c>
    </row>
    <row r="107" spans="1:9" x14ac:dyDescent="0.2">
      <c r="A107" s="34">
        <v>687509</v>
      </c>
      <c r="B107" s="35">
        <v>61400</v>
      </c>
      <c r="C107" s="34" t="s">
        <v>246</v>
      </c>
      <c r="D107" s="34" t="s">
        <v>247</v>
      </c>
      <c r="E107" s="34" t="s">
        <v>248</v>
      </c>
      <c r="F107" s="34" t="s">
        <v>13</v>
      </c>
      <c r="G107" s="36">
        <v>44320</v>
      </c>
      <c r="H107" s="34" t="s">
        <v>249</v>
      </c>
      <c r="I107" s="34" t="s">
        <v>38</v>
      </c>
    </row>
    <row r="108" spans="1:9" s="42" customFormat="1" x14ac:dyDescent="0.2">
      <c r="A108" s="39" t="s">
        <v>250</v>
      </c>
      <c r="B108" s="40">
        <v>61400</v>
      </c>
      <c r="C108" s="39" t="s">
        <v>246</v>
      </c>
      <c r="D108" s="39" t="s">
        <v>230</v>
      </c>
      <c r="E108" s="39" t="s">
        <v>111</v>
      </c>
      <c r="F108" s="39" t="s">
        <v>47</v>
      </c>
      <c r="G108" s="41">
        <v>44427</v>
      </c>
      <c r="H108" s="39" t="s">
        <v>251</v>
      </c>
      <c r="I108" s="39" t="s">
        <v>14</v>
      </c>
    </row>
    <row r="109" spans="1:9" x14ac:dyDescent="0.2">
      <c r="A109" s="38">
        <v>659504</v>
      </c>
      <c r="B109" s="35">
        <v>57600</v>
      </c>
      <c r="C109" s="34" t="s">
        <v>252</v>
      </c>
      <c r="D109" s="34" t="s">
        <v>253</v>
      </c>
      <c r="E109" s="34" t="s">
        <v>254</v>
      </c>
      <c r="F109" s="34" t="s">
        <v>13</v>
      </c>
      <c r="G109" s="36">
        <v>43987</v>
      </c>
      <c r="H109" s="34" t="s">
        <v>255</v>
      </c>
      <c r="I109" s="34" t="s">
        <v>14</v>
      </c>
    </row>
    <row r="110" spans="1:9" s="42" customFormat="1" x14ac:dyDescent="0.2">
      <c r="A110" s="39" t="s">
        <v>256</v>
      </c>
      <c r="B110" s="40">
        <v>57600</v>
      </c>
      <c r="C110" s="39" t="s">
        <v>252</v>
      </c>
      <c r="D110" s="39" t="s">
        <v>230</v>
      </c>
      <c r="E110" s="39" t="s">
        <v>149</v>
      </c>
      <c r="F110" s="39" t="s">
        <v>47</v>
      </c>
      <c r="G110" s="41">
        <v>44385</v>
      </c>
      <c r="H110" s="39" t="s">
        <v>257</v>
      </c>
      <c r="I110" s="39" t="s">
        <v>14</v>
      </c>
    </row>
    <row r="111" spans="1:9" x14ac:dyDescent="0.2">
      <c r="A111" s="34">
        <v>685966</v>
      </c>
      <c r="B111" s="35">
        <v>727475</v>
      </c>
      <c r="C111" s="34" t="s">
        <v>258</v>
      </c>
      <c r="D111" s="34" t="s">
        <v>259</v>
      </c>
      <c r="E111" s="34" t="s">
        <v>260</v>
      </c>
      <c r="F111" s="34" t="s">
        <v>13</v>
      </c>
      <c r="G111" s="36">
        <v>44307</v>
      </c>
      <c r="H111" s="34" t="s">
        <v>261</v>
      </c>
      <c r="I111" s="34" t="s">
        <v>14</v>
      </c>
    </row>
    <row r="112" spans="1:9" x14ac:dyDescent="0.2">
      <c r="A112" s="38">
        <v>659936</v>
      </c>
      <c r="B112" s="35">
        <v>1588240</v>
      </c>
      <c r="C112" s="34" t="s">
        <v>258</v>
      </c>
      <c r="D112" s="34" t="s">
        <v>262</v>
      </c>
      <c r="E112" s="34" t="s">
        <v>263</v>
      </c>
      <c r="F112" s="34" t="s">
        <v>13</v>
      </c>
      <c r="G112" s="36">
        <v>43997</v>
      </c>
      <c r="H112" s="34" t="s">
        <v>264</v>
      </c>
      <c r="I112" s="34" t="s">
        <v>14</v>
      </c>
    </row>
    <row r="113" spans="1:9" x14ac:dyDescent="0.2">
      <c r="A113" s="38">
        <v>659758</v>
      </c>
      <c r="B113" s="35">
        <v>78400</v>
      </c>
      <c r="C113" s="34" t="s">
        <v>258</v>
      </c>
      <c r="D113" s="34" t="s">
        <v>262</v>
      </c>
      <c r="E113" s="34" t="s">
        <v>265</v>
      </c>
      <c r="F113" s="34" t="s">
        <v>13</v>
      </c>
      <c r="G113" s="36">
        <v>43992</v>
      </c>
      <c r="H113" s="34" t="s">
        <v>266</v>
      </c>
      <c r="I113" s="34" t="s">
        <v>32</v>
      </c>
    </row>
    <row r="114" spans="1:9" s="42" customFormat="1" x14ac:dyDescent="0.2">
      <c r="A114" s="39" t="s">
        <v>267</v>
      </c>
      <c r="B114" s="40">
        <v>2394115</v>
      </c>
      <c r="C114" s="39" t="s">
        <v>258</v>
      </c>
      <c r="D114" s="39" t="s">
        <v>230</v>
      </c>
      <c r="E114" s="39" t="s">
        <v>163</v>
      </c>
      <c r="F114" s="39" t="s">
        <v>47</v>
      </c>
      <c r="G114" s="41">
        <v>44385</v>
      </c>
      <c r="H114" s="39" t="s">
        <v>268</v>
      </c>
      <c r="I114" s="39" t="s">
        <v>14</v>
      </c>
    </row>
    <row r="115" spans="1:9" x14ac:dyDescent="0.2">
      <c r="A115" s="34">
        <v>692510</v>
      </c>
      <c r="B115" s="35">
        <v>49600</v>
      </c>
      <c r="C115" s="34" t="s">
        <v>269</v>
      </c>
      <c r="D115" s="34" t="s">
        <v>270</v>
      </c>
      <c r="E115" s="34" t="s">
        <v>271</v>
      </c>
      <c r="F115" s="34" t="s">
        <v>13</v>
      </c>
      <c r="G115" s="36">
        <v>44369</v>
      </c>
      <c r="H115" s="34" t="s">
        <v>272</v>
      </c>
      <c r="I115" s="34" t="s">
        <v>32</v>
      </c>
    </row>
    <row r="116" spans="1:9" s="42" customFormat="1" x14ac:dyDescent="0.2">
      <c r="A116" s="39" t="s">
        <v>273</v>
      </c>
      <c r="B116" s="40">
        <v>49600</v>
      </c>
      <c r="C116" s="39" t="s">
        <v>269</v>
      </c>
      <c r="D116" s="39" t="s">
        <v>274</v>
      </c>
      <c r="E116" s="39" t="s">
        <v>217</v>
      </c>
      <c r="F116" s="39" t="s">
        <v>47</v>
      </c>
      <c r="G116" s="41">
        <v>44476</v>
      </c>
      <c r="H116" s="39" t="s">
        <v>275</v>
      </c>
      <c r="I116" s="39" t="s">
        <v>14</v>
      </c>
    </row>
    <row r="117" spans="1:9" x14ac:dyDescent="0.2">
      <c r="A117" s="34">
        <v>698402</v>
      </c>
      <c r="B117" s="35">
        <v>650300</v>
      </c>
      <c r="C117" s="34" t="s">
        <v>276</v>
      </c>
      <c r="D117" s="34" t="s">
        <v>277</v>
      </c>
      <c r="E117" s="34" t="s">
        <v>278</v>
      </c>
      <c r="F117" s="34" t="s">
        <v>13</v>
      </c>
      <c r="G117" s="36">
        <v>44422</v>
      </c>
      <c r="H117" s="34" t="s">
        <v>279</v>
      </c>
      <c r="I117" s="34" t="s">
        <v>32</v>
      </c>
    </row>
    <row r="118" spans="1:9" x14ac:dyDescent="0.2">
      <c r="A118" s="34">
        <v>699559</v>
      </c>
      <c r="B118" s="35">
        <v>36300</v>
      </c>
      <c r="C118" s="34" t="s">
        <v>276</v>
      </c>
      <c r="D118" s="34" t="s">
        <v>277</v>
      </c>
      <c r="E118" s="34" t="s">
        <v>280</v>
      </c>
      <c r="F118" s="34" t="s">
        <v>13</v>
      </c>
      <c r="G118" s="36">
        <v>44436</v>
      </c>
      <c r="H118" s="34" t="s">
        <v>281</v>
      </c>
      <c r="I118" s="34" t="s">
        <v>32</v>
      </c>
    </row>
    <row r="119" spans="1:9" s="42" customFormat="1" x14ac:dyDescent="0.2">
      <c r="A119" s="39" t="s">
        <v>282</v>
      </c>
      <c r="B119" s="40">
        <v>686600</v>
      </c>
      <c r="C119" s="39" t="s">
        <v>276</v>
      </c>
      <c r="D119" s="39" t="s">
        <v>283</v>
      </c>
      <c r="E119" s="39" t="s">
        <v>284</v>
      </c>
      <c r="F119" s="39" t="s">
        <v>47</v>
      </c>
      <c r="G119" s="41">
        <v>44519</v>
      </c>
      <c r="H119" s="39" t="s">
        <v>285</v>
      </c>
      <c r="I119" s="39" t="s">
        <v>14</v>
      </c>
    </row>
    <row r="120" spans="1:9" x14ac:dyDescent="0.2">
      <c r="A120" s="38">
        <v>651498</v>
      </c>
      <c r="B120" s="35">
        <v>79600</v>
      </c>
      <c r="C120" s="34" t="s">
        <v>286</v>
      </c>
      <c r="D120" s="34" t="s">
        <v>287</v>
      </c>
      <c r="E120" s="34" t="s">
        <v>288</v>
      </c>
      <c r="F120" s="34" t="s">
        <v>13</v>
      </c>
      <c r="G120" s="36">
        <v>43867</v>
      </c>
      <c r="H120" s="34" t="s">
        <v>289</v>
      </c>
      <c r="I120" s="34" t="s">
        <v>14</v>
      </c>
    </row>
    <row r="121" spans="1:9" s="42" customFormat="1" x14ac:dyDescent="0.2">
      <c r="A121" s="39" t="s">
        <v>290</v>
      </c>
      <c r="B121" s="40">
        <v>79600</v>
      </c>
      <c r="C121" s="39" t="s">
        <v>286</v>
      </c>
      <c r="D121" s="39" t="s">
        <v>230</v>
      </c>
      <c r="E121" s="39" t="s">
        <v>125</v>
      </c>
      <c r="F121" s="39" t="s">
        <v>47</v>
      </c>
      <c r="G121" s="41">
        <v>44385</v>
      </c>
      <c r="H121" s="39" t="s">
        <v>291</v>
      </c>
      <c r="I121" s="39" t="s">
        <v>14</v>
      </c>
    </row>
    <row r="122" spans="1:9" x14ac:dyDescent="0.2">
      <c r="A122" s="34">
        <v>689459</v>
      </c>
      <c r="B122" s="35">
        <v>340400</v>
      </c>
      <c r="C122" s="34" t="s">
        <v>292</v>
      </c>
      <c r="D122" s="34" t="s">
        <v>293</v>
      </c>
      <c r="E122" s="34" t="s">
        <v>294</v>
      </c>
      <c r="F122" s="34" t="s">
        <v>13</v>
      </c>
      <c r="G122" s="36">
        <v>44340</v>
      </c>
      <c r="H122" s="34" t="s">
        <v>295</v>
      </c>
      <c r="I122" s="34" t="s">
        <v>38</v>
      </c>
    </row>
    <row r="123" spans="1:9" s="42" customFormat="1" x14ac:dyDescent="0.2">
      <c r="A123" s="39" t="s">
        <v>296</v>
      </c>
      <c r="B123" s="40">
        <v>340400</v>
      </c>
      <c r="C123" s="39" t="s">
        <v>292</v>
      </c>
      <c r="D123" s="39" t="s">
        <v>230</v>
      </c>
      <c r="E123" s="39" t="s">
        <v>125</v>
      </c>
      <c r="F123" s="39" t="s">
        <v>47</v>
      </c>
      <c r="G123" s="41">
        <v>44427</v>
      </c>
      <c r="H123" s="39" t="s">
        <v>297</v>
      </c>
      <c r="I123" s="39" t="s">
        <v>14</v>
      </c>
    </row>
    <row r="124" spans="1:9" x14ac:dyDescent="0.2">
      <c r="A124" s="34">
        <v>683469</v>
      </c>
      <c r="B124" s="35">
        <v>170750</v>
      </c>
      <c r="C124" s="34" t="s">
        <v>298</v>
      </c>
      <c r="D124" s="34" t="s">
        <v>299</v>
      </c>
      <c r="E124" s="34" t="s">
        <v>300</v>
      </c>
      <c r="F124" s="34" t="s">
        <v>13</v>
      </c>
      <c r="G124" s="36">
        <v>44281</v>
      </c>
      <c r="H124" s="34" t="s">
        <v>301</v>
      </c>
      <c r="I124" s="34" t="s">
        <v>14</v>
      </c>
    </row>
    <row r="125" spans="1:9" s="42" customFormat="1" x14ac:dyDescent="0.2">
      <c r="A125" s="39" t="s">
        <v>302</v>
      </c>
      <c r="B125" s="40">
        <v>170750</v>
      </c>
      <c r="C125" s="39" t="s">
        <v>298</v>
      </c>
      <c r="D125" s="39" t="s">
        <v>110</v>
      </c>
      <c r="E125" s="39" t="s">
        <v>125</v>
      </c>
      <c r="F125" s="39" t="s">
        <v>47</v>
      </c>
      <c r="G125" s="41">
        <v>44260</v>
      </c>
      <c r="H125" s="39" t="s">
        <v>303</v>
      </c>
      <c r="I125" s="39" t="s">
        <v>14</v>
      </c>
    </row>
    <row r="126" spans="1:9" x14ac:dyDescent="0.2">
      <c r="A126" s="38">
        <v>651010</v>
      </c>
      <c r="B126" s="35">
        <v>265200</v>
      </c>
      <c r="C126" s="34" t="s">
        <v>305</v>
      </c>
      <c r="D126" s="34" t="s">
        <v>306</v>
      </c>
      <c r="E126" s="34" t="s">
        <v>307</v>
      </c>
      <c r="F126" s="34" t="s">
        <v>13</v>
      </c>
      <c r="G126" s="36">
        <v>43862</v>
      </c>
      <c r="H126" s="34" t="s">
        <v>308</v>
      </c>
      <c r="I126" s="34" t="s">
        <v>200</v>
      </c>
    </row>
    <row r="127" spans="1:9" x14ac:dyDescent="0.2">
      <c r="A127" s="34">
        <v>683383</v>
      </c>
      <c r="B127" s="35">
        <v>36300</v>
      </c>
      <c r="C127" s="34" t="s">
        <v>310</v>
      </c>
      <c r="D127" s="34" t="s">
        <v>299</v>
      </c>
      <c r="E127" s="34" t="s">
        <v>300</v>
      </c>
      <c r="F127" s="34" t="s">
        <v>13</v>
      </c>
      <c r="G127" s="36">
        <v>44280</v>
      </c>
      <c r="H127" s="34" t="s">
        <v>311</v>
      </c>
      <c r="I127" s="34" t="s">
        <v>14</v>
      </c>
    </row>
    <row r="128" spans="1:9" x14ac:dyDescent="0.2">
      <c r="A128" s="34">
        <v>685954</v>
      </c>
      <c r="B128" s="35">
        <v>4100</v>
      </c>
      <c r="C128" s="34" t="s">
        <v>310</v>
      </c>
      <c r="D128" s="34" t="s">
        <v>312</v>
      </c>
      <c r="E128" s="34" t="s">
        <v>214</v>
      </c>
      <c r="F128" s="34" t="s">
        <v>40</v>
      </c>
      <c r="G128" s="36">
        <v>44306</v>
      </c>
      <c r="H128" s="34" t="s">
        <v>212</v>
      </c>
      <c r="I128" s="34" t="s">
        <v>32</v>
      </c>
    </row>
    <row r="129" spans="1:9" x14ac:dyDescent="0.2">
      <c r="A129" s="38">
        <v>656481</v>
      </c>
      <c r="B129" s="35">
        <f>35100-23100</f>
        <v>12000</v>
      </c>
      <c r="C129" s="34" t="s">
        <v>310</v>
      </c>
      <c r="D129" s="34" t="s">
        <v>197</v>
      </c>
      <c r="E129" s="34" t="s">
        <v>313</v>
      </c>
      <c r="F129" s="34" t="s">
        <v>13</v>
      </c>
      <c r="G129" s="36">
        <v>43906</v>
      </c>
      <c r="H129" s="34" t="s">
        <v>314</v>
      </c>
      <c r="I129" s="34" t="s">
        <v>32</v>
      </c>
    </row>
    <row r="130" spans="1:9" s="42" customFormat="1" x14ac:dyDescent="0.2">
      <c r="A130" s="39" t="s">
        <v>315</v>
      </c>
      <c r="B130" s="40">
        <v>52400</v>
      </c>
      <c r="C130" s="39" t="s">
        <v>310</v>
      </c>
      <c r="D130" s="39" t="s">
        <v>110</v>
      </c>
      <c r="E130" s="39" t="s">
        <v>129</v>
      </c>
      <c r="F130" s="39" t="s">
        <v>47</v>
      </c>
      <c r="G130" s="41">
        <v>44302</v>
      </c>
      <c r="H130" s="39" t="s">
        <v>316</v>
      </c>
      <c r="I130" s="39" t="s">
        <v>14</v>
      </c>
    </row>
    <row r="131" spans="1:9" x14ac:dyDescent="0.2">
      <c r="A131" s="34">
        <v>683469</v>
      </c>
      <c r="B131" s="35">
        <f>787882-58150</f>
        <v>729732</v>
      </c>
      <c r="C131" s="34" t="s">
        <v>317</v>
      </c>
      <c r="D131" s="34" t="s">
        <v>318</v>
      </c>
      <c r="E131" s="34" t="s">
        <v>300</v>
      </c>
      <c r="F131" s="34" t="s">
        <v>40</v>
      </c>
      <c r="G131" s="36">
        <v>44281</v>
      </c>
      <c r="H131" s="34" t="s">
        <v>298</v>
      </c>
      <c r="I131" s="34" t="s">
        <v>14</v>
      </c>
    </row>
    <row r="132" spans="1:9" s="42" customFormat="1" x14ac:dyDescent="0.2">
      <c r="A132" s="39" t="s">
        <v>304</v>
      </c>
      <c r="B132" s="40">
        <v>994932</v>
      </c>
      <c r="C132" s="39" t="s">
        <v>305</v>
      </c>
      <c r="D132" s="39" t="s">
        <v>230</v>
      </c>
      <c r="E132" s="39" t="s">
        <v>125</v>
      </c>
      <c r="F132" s="39" t="s">
        <v>47</v>
      </c>
      <c r="G132" s="41">
        <v>44355</v>
      </c>
      <c r="H132" s="39" t="s">
        <v>309</v>
      </c>
      <c r="I132" s="39" t="s">
        <v>14</v>
      </c>
    </row>
    <row r="133" spans="1:9" x14ac:dyDescent="0.2">
      <c r="A133" s="34">
        <v>683469</v>
      </c>
      <c r="B133" s="35">
        <v>58150</v>
      </c>
      <c r="C133" s="34" t="s">
        <v>319</v>
      </c>
      <c r="D133" s="34" t="s">
        <v>320</v>
      </c>
      <c r="E133" s="34" t="s">
        <v>300</v>
      </c>
      <c r="F133" s="34" t="s">
        <v>40</v>
      </c>
      <c r="G133" s="36">
        <v>44281</v>
      </c>
      <c r="H133" s="34" t="s">
        <v>317</v>
      </c>
      <c r="I133" s="34" t="s">
        <v>14</v>
      </c>
    </row>
    <row r="134" spans="1:9" x14ac:dyDescent="0.2">
      <c r="A134" s="38">
        <v>656481</v>
      </c>
      <c r="B134" s="35">
        <f>23100-7100</f>
        <v>16000</v>
      </c>
      <c r="C134" s="34" t="s">
        <v>319</v>
      </c>
      <c r="D134" s="34" t="s">
        <v>321</v>
      </c>
      <c r="E134" s="34" t="s">
        <v>313</v>
      </c>
      <c r="F134" s="34" t="s">
        <v>40</v>
      </c>
      <c r="G134" s="36">
        <v>43906</v>
      </c>
      <c r="H134" s="34" t="s">
        <v>310</v>
      </c>
      <c r="I134" s="34" t="s">
        <v>32</v>
      </c>
    </row>
    <row r="135" spans="1:9" x14ac:dyDescent="0.2">
      <c r="A135" s="34">
        <v>692510</v>
      </c>
      <c r="B135" s="35">
        <v>2800</v>
      </c>
      <c r="C135" s="34" t="s">
        <v>319</v>
      </c>
      <c r="D135" s="34" t="s">
        <v>322</v>
      </c>
      <c r="E135" s="34" t="s">
        <v>271</v>
      </c>
      <c r="F135" s="34" t="s">
        <v>40</v>
      </c>
      <c r="G135" s="36">
        <v>44369</v>
      </c>
      <c r="H135" s="34" t="s">
        <v>269</v>
      </c>
      <c r="I135" s="34" t="s">
        <v>32</v>
      </c>
    </row>
    <row r="136" spans="1:9" s="42" customFormat="1" x14ac:dyDescent="0.2">
      <c r="A136" s="39" t="s">
        <v>323</v>
      </c>
      <c r="B136" s="40">
        <v>76950</v>
      </c>
      <c r="C136" s="39" t="s">
        <v>319</v>
      </c>
      <c r="D136" s="39" t="s">
        <v>110</v>
      </c>
      <c r="E136" s="39" t="s">
        <v>129</v>
      </c>
      <c r="F136" s="39" t="s">
        <v>47</v>
      </c>
      <c r="G136" s="41">
        <v>44260</v>
      </c>
      <c r="H136" s="39" t="s">
        <v>324</v>
      </c>
      <c r="I136" s="39" t="s">
        <v>14</v>
      </c>
    </row>
    <row r="137" spans="1:9" x14ac:dyDescent="0.2">
      <c r="A137" s="34">
        <v>696856</v>
      </c>
      <c r="B137" s="35">
        <v>63600</v>
      </c>
      <c r="C137" s="34" t="s">
        <v>325</v>
      </c>
      <c r="D137" s="34" t="s">
        <v>326</v>
      </c>
      <c r="E137" s="34" t="s">
        <v>327</v>
      </c>
      <c r="F137" s="34" t="s">
        <v>13</v>
      </c>
      <c r="G137" s="36">
        <v>44406</v>
      </c>
      <c r="H137" s="34" t="s">
        <v>328</v>
      </c>
      <c r="I137" s="34" t="s">
        <v>38</v>
      </c>
    </row>
    <row r="138" spans="1:9" s="42" customFormat="1" x14ac:dyDescent="0.2">
      <c r="A138" s="39" t="s">
        <v>329</v>
      </c>
      <c r="B138" s="40">
        <v>63600</v>
      </c>
      <c r="C138" s="39" t="s">
        <v>325</v>
      </c>
      <c r="D138" s="39" t="s">
        <v>274</v>
      </c>
      <c r="E138" s="39" t="s">
        <v>330</v>
      </c>
      <c r="F138" s="39" t="s">
        <v>47</v>
      </c>
      <c r="G138" s="41">
        <v>44476</v>
      </c>
      <c r="H138" s="39" t="s">
        <v>331</v>
      </c>
      <c r="I138" s="39" t="s">
        <v>14</v>
      </c>
    </row>
    <row r="139" spans="1:9" x14ac:dyDescent="0.2">
      <c r="A139" s="34">
        <v>710433</v>
      </c>
      <c r="B139" s="35">
        <f>118100-31200</f>
        <v>86900</v>
      </c>
      <c r="C139" s="34" t="s">
        <v>332</v>
      </c>
      <c r="D139" s="34" t="s">
        <v>333</v>
      </c>
      <c r="E139" s="34" t="s">
        <v>334</v>
      </c>
      <c r="F139" s="34" t="s">
        <v>13</v>
      </c>
      <c r="G139" s="36">
        <v>44496</v>
      </c>
      <c r="H139" s="34" t="s">
        <v>335</v>
      </c>
      <c r="I139" s="34" t="s">
        <v>14</v>
      </c>
    </row>
    <row r="140" spans="1:9" x14ac:dyDescent="0.2">
      <c r="A140" s="34">
        <v>694326</v>
      </c>
      <c r="B140" s="35">
        <v>1204104</v>
      </c>
      <c r="C140" s="34" t="s">
        <v>332</v>
      </c>
      <c r="D140" s="34" t="s">
        <v>336</v>
      </c>
      <c r="E140" s="34" t="s">
        <v>337</v>
      </c>
      <c r="F140" s="34" t="s">
        <v>13</v>
      </c>
      <c r="G140" s="36">
        <v>44385</v>
      </c>
      <c r="H140" s="34" t="s">
        <v>338</v>
      </c>
      <c r="I140" s="34" t="s">
        <v>14</v>
      </c>
    </row>
    <row r="141" spans="1:9" s="42" customFormat="1" x14ac:dyDescent="0.2">
      <c r="A141" s="39" t="s">
        <v>339</v>
      </c>
      <c r="B141" s="40">
        <v>1291004</v>
      </c>
      <c r="C141" s="39" t="s">
        <v>332</v>
      </c>
      <c r="D141" s="39" t="s">
        <v>274</v>
      </c>
      <c r="E141" s="39" t="s">
        <v>340</v>
      </c>
      <c r="F141" s="39" t="s">
        <v>47</v>
      </c>
      <c r="G141" s="41">
        <v>44476</v>
      </c>
      <c r="H141" s="39" t="s">
        <v>341</v>
      </c>
      <c r="I141" s="39" t="s">
        <v>14</v>
      </c>
    </row>
    <row r="142" spans="1:9" x14ac:dyDescent="0.2">
      <c r="A142" s="38">
        <v>649216</v>
      </c>
      <c r="B142" s="35">
        <f>57600-3700</f>
        <v>53900</v>
      </c>
      <c r="C142" s="34" t="s">
        <v>342</v>
      </c>
      <c r="D142" s="34" t="s">
        <v>343</v>
      </c>
      <c r="E142" s="34" t="s">
        <v>344</v>
      </c>
      <c r="F142" s="34" t="s">
        <v>13</v>
      </c>
      <c r="G142" s="36">
        <v>43847</v>
      </c>
      <c r="H142" s="34" t="s">
        <v>345</v>
      </c>
      <c r="I142" s="34" t="s">
        <v>14</v>
      </c>
    </row>
    <row r="143" spans="1:9" x14ac:dyDescent="0.2">
      <c r="A143" s="38">
        <v>652835</v>
      </c>
      <c r="B143" s="35">
        <v>57600</v>
      </c>
      <c r="C143" s="34" t="s">
        <v>342</v>
      </c>
      <c r="D143" s="34" t="s">
        <v>346</v>
      </c>
      <c r="E143" s="34" t="s">
        <v>347</v>
      </c>
      <c r="F143" s="34" t="s">
        <v>13</v>
      </c>
      <c r="G143" s="36">
        <v>43879</v>
      </c>
      <c r="H143" s="34" t="s">
        <v>348</v>
      </c>
      <c r="I143" s="34" t="s">
        <v>38</v>
      </c>
    </row>
    <row r="144" spans="1:9" x14ac:dyDescent="0.2">
      <c r="A144" s="38">
        <v>656481</v>
      </c>
      <c r="B144" s="35">
        <v>7100</v>
      </c>
      <c r="C144" s="34" t="s">
        <v>342</v>
      </c>
      <c r="D144" s="34" t="s">
        <v>349</v>
      </c>
      <c r="E144" s="34" t="s">
        <v>313</v>
      </c>
      <c r="F144" s="34" t="s">
        <v>40</v>
      </c>
      <c r="G144" s="36">
        <v>43906</v>
      </c>
      <c r="H144" s="34" t="s">
        <v>319</v>
      </c>
      <c r="I144" s="34" t="s">
        <v>32</v>
      </c>
    </row>
    <row r="145" spans="1:9" s="42" customFormat="1" x14ac:dyDescent="0.2">
      <c r="A145" s="39" t="s">
        <v>350</v>
      </c>
      <c r="B145" s="40">
        <v>118600</v>
      </c>
      <c r="C145" s="39" t="s">
        <v>342</v>
      </c>
      <c r="D145" s="39" t="s">
        <v>145</v>
      </c>
      <c r="E145" s="39" t="s">
        <v>351</v>
      </c>
      <c r="F145" s="39" t="s">
        <v>47</v>
      </c>
      <c r="G145" s="41">
        <v>44242</v>
      </c>
      <c r="H145" s="39" t="s">
        <v>352</v>
      </c>
      <c r="I145" s="39" t="s">
        <v>14</v>
      </c>
    </row>
    <row r="146" spans="1:9" x14ac:dyDescent="0.2">
      <c r="A146" s="38">
        <v>656772</v>
      </c>
      <c r="B146" s="35">
        <f>57600-16300</f>
        <v>41300</v>
      </c>
      <c r="C146" s="34" t="s">
        <v>353</v>
      </c>
      <c r="D146" s="34" t="s">
        <v>343</v>
      </c>
      <c r="E146" s="34" t="s">
        <v>354</v>
      </c>
      <c r="F146" s="34" t="s">
        <v>13</v>
      </c>
      <c r="G146" s="36">
        <v>43909</v>
      </c>
      <c r="H146" s="34" t="s">
        <v>355</v>
      </c>
      <c r="I146" s="34" t="s">
        <v>14</v>
      </c>
    </row>
    <row r="147" spans="1:9" x14ac:dyDescent="0.2">
      <c r="A147" s="38">
        <v>657630</v>
      </c>
      <c r="B147" s="35">
        <v>62200</v>
      </c>
      <c r="C147" s="34" t="s">
        <v>353</v>
      </c>
      <c r="D147" s="34" t="s">
        <v>343</v>
      </c>
      <c r="E147" s="34" t="s">
        <v>356</v>
      </c>
      <c r="F147" s="34" t="s">
        <v>13</v>
      </c>
      <c r="G147" s="36">
        <v>43937</v>
      </c>
      <c r="H147" s="34" t="s">
        <v>357</v>
      </c>
      <c r="I147" s="34" t="s">
        <v>14</v>
      </c>
    </row>
    <row r="148" spans="1:9" s="42" customFormat="1" x14ac:dyDescent="0.2">
      <c r="A148" s="39" t="s">
        <v>358</v>
      </c>
      <c r="B148" s="40">
        <v>103500</v>
      </c>
      <c r="C148" s="39" t="s">
        <v>353</v>
      </c>
      <c r="D148" s="39" t="s">
        <v>230</v>
      </c>
      <c r="E148" s="39" t="s">
        <v>129</v>
      </c>
      <c r="F148" s="39" t="s">
        <v>47</v>
      </c>
      <c r="G148" s="41">
        <v>44355</v>
      </c>
      <c r="H148" s="39" t="s">
        <v>359</v>
      </c>
      <c r="I148" s="39" t="s">
        <v>14</v>
      </c>
    </row>
    <row r="149" spans="1:9" x14ac:dyDescent="0.2">
      <c r="A149" s="34">
        <v>702218</v>
      </c>
      <c r="B149" s="35">
        <f>60264-25666</f>
        <v>34598</v>
      </c>
      <c r="C149" s="34" t="s">
        <v>360</v>
      </c>
      <c r="D149" s="34" t="s">
        <v>326</v>
      </c>
      <c r="E149" s="34" t="s">
        <v>361</v>
      </c>
      <c r="F149" s="34" t="s">
        <v>13</v>
      </c>
      <c r="G149" s="36">
        <v>44460</v>
      </c>
      <c r="H149" s="34" t="s">
        <v>362</v>
      </c>
      <c r="I149" s="34" t="s">
        <v>200</v>
      </c>
    </row>
    <row r="150" spans="1:9" x14ac:dyDescent="0.2">
      <c r="A150" s="34">
        <v>710433</v>
      </c>
      <c r="B150" s="35">
        <v>31200</v>
      </c>
      <c r="C150" s="34" t="s">
        <v>360</v>
      </c>
      <c r="D150" s="34" t="s">
        <v>363</v>
      </c>
      <c r="E150" s="34" t="s">
        <v>334</v>
      </c>
      <c r="F150" s="34" t="s">
        <v>40</v>
      </c>
      <c r="G150" s="36">
        <v>44496</v>
      </c>
      <c r="H150" s="34" t="s">
        <v>332</v>
      </c>
      <c r="I150" s="34" t="s">
        <v>14</v>
      </c>
    </row>
    <row r="151" spans="1:9" x14ac:dyDescent="0.2">
      <c r="A151" s="34">
        <v>682379</v>
      </c>
      <c r="B151" s="35">
        <v>24800</v>
      </c>
      <c r="C151" s="34" t="s">
        <v>360</v>
      </c>
      <c r="D151" s="34" t="s">
        <v>175</v>
      </c>
      <c r="E151" s="34" t="s">
        <v>239</v>
      </c>
      <c r="F151" s="34" t="s">
        <v>13</v>
      </c>
      <c r="G151" s="36">
        <v>44270</v>
      </c>
      <c r="H151" s="34" t="s">
        <v>364</v>
      </c>
      <c r="I151" s="34" t="s">
        <v>32</v>
      </c>
    </row>
    <row r="152" spans="1:9" x14ac:dyDescent="0.2">
      <c r="A152" s="34">
        <v>682676</v>
      </c>
      <c r="B152" s="35">
        <v>253302</v>
      </c>
      <c r="C152" s="34" t="s">
        <v>360</v>
      </c>
      <c r="D152" s="34" t="s">
        <v>236</v>
      </c>
      <c r="E152" s="34" t="s">
        <v>239</v>
      </c>
      <c r="F152" s="34" t="s">
        <v>40</v>
      </c>
      <c r="G152" s="36">
        <v>44273</v>
      </c>
      <c r="H152" s="34" t="s">
        <v>232</v>
      </c>
      <c r="I152" s="34" t="s">
        <v>32</v>
      </c>
    </row>
    <row r="153" spans="1:9" x14ac:dyDescent="0.2">
      <c r="A153" s="38">
        <v>649216</v>
      </c>
      <c r="B153" s="35">
        <v>3700</v>
      </c>
      <c r="C153" s="34" t="s">
        <v>360</v>
      </c>
      <c r="D153" s="34" t="s">
        <v>365</v>
      </c>
      <c r="E153" s="34" t="s">
        <v>344</v>
      </c>
      <c r="F153" s="34" t="s">
        <v>40</v>
      </c>
      <c r="G153" s="36">
        <v>43847</v>
      </c>
      <c r="H153" s="34" t="s">
        <v>342</v>
      </c>
      <c r="I153" s="34" t="s">
        <v>14</v>
      </c>
    </row>
    <row r="154" spans="1:9" x14ac:dyDescent="0.2">
      <c r="A154" s="38">
        <v>656772</v>
      </c>
      <c r="B154" s="35">
        <v>16300</v>
      </c>
      <c r="C154" s="34" t="s">
        <v>360</v>
      </c>
      <c r="D154" s="34" t="s">
        <v>365</v>
      </c>
      <c r="E154" s="34" t="s">
        <v>354</v>
      </c>
      <c r="F154" s="34" t="s">
        <v>40</v>
      </c>
      <c r="G154" s="36">
        <v>43909</v>
      </c>
      <c r="H154" s="34" t="s">
        <v>353</v>
      </c>
      <c r="I154" s="34" t="s">
        <v>14</v>
      </c>
    </row>
    <row r="155" spans="1:9" s="42" customFormat="1" x14ac:dyDescent="0.2">
      <c r="A155" s="39" t="s">
        <v>366</v>
      </c>
      <c r="B155" s="40">
        <v>363900</v>
      </c>
      <c r="C155" s="39" t="s">
        <v>360</v>
      </c>
      <c r="D155" s="39" t="s">
        <v>230</v>
      </c>
      <c r="E155" s="39" t="s">
        <v>129</v>
      </c>
      <c r="F155" s="39" t="s">
        <v>47</v>
      </c>
      <c r="G155" s="41">
        <v>44385</v>
      </c>
      <c r="H155" s="39" t="s">
        <v>367</v>
      </c>
      <c r="I155" s="39" t="s">
        <v>14</v>
      </c>
    </row>
    <row r="156" spans="1:9" x14ac:dyDescent="0.2">
      <c r="A156" s="34">
        <v>701697</v>
      </c>
      <c r="B156" s="35">
        <v>434320</v>
      </c>
      <c r="C156" s="34" t="s">
        <v>368</v>
      </c>
      <c r="D156" s="34" t="s">
        <v>369</v>
      </c>
      <c r="E156" s="34" t="s">
        <v>370</v>
      </c>
      <c r="F156" s="34" t="s">
        <v>13</v>
      </c>
      <c r="G156" s="36">
        <v>44455</v>
      </c>
      <c r="H156" s="34" t="s">
        <v>371</v>
      </c>
      <c r="I156" s="34" t="s">
        <v>32</v>
      </c>
    </row>
    <row r="157" spans="1:9" s="42" customFormat="1" x14ac:dyDescent="0.2">
      <c r="A157" s="39" t="s">
        <v>372</v>
      </c>
      <c r="B157" s="40">
        <v>434320</v>
      </c>
      <c r="C157" s="39" t="s">
        <v>368</v>
      </c>
      <c r="D157" s="39" t="s">
        <v>283</v>
      </c>
      <c r="E157" s="39" t="s">
        <v>129</v>
      </c>
      <c r="F157" s="39" t="s">
        <v>47</v>
      </c>
      <c r="G157" s="41">
        <v>44452</v>
      </c>
      <c r="H157" s="39" t="s">
        <v>373</v>
      </c>
      <c r="I157" s="39" t="s">
        <v>14</v>
      </c>
    </row>
    <row r="158" spans="1:9" x14ac:dyDescent="0.2">
      <c r="A158" s="34">
        <v>701801</v>
      </c>
      <c r="B158" s="35">
        <f>36300-16148</f>
        <v>20152</v>
      </c>
      <c r="C158" s="34" t="s">
        <v>374</v>
      </c>
      <c r="D158" s="34" t="s">
        <v>369</v>
      </c>
      <c r="E158" s="34" t="s">
        <v>370</v>
      </c>
      <c r="F158" s="34" t="s">
        <v>13</v>
      </c>
      <c r="G158" s="36">
        <v>44455</v>
      </c>
      <c r="H158" s="34" t="s">
        <v>375</v>
      </c>
      <c r="I158" s="34" t="s">
        <v>32</v>
      </c>
    </row>
    <row r="159" spans="1:9" x14ac:dyDescent="0.2">
      <c r="A159" s="34">
        <v>681574</v>
      </c>
      <c r="B159" s="35">
        <v>52400</v>
      </c>
      <c r="C159" s="34" t="s">
        <v>374</v>
      </c>
      <c r="D159" s="34" t="s">
        <v>175</v>
      </c>
      <c r="E159" s="34" t="s">
        <v>239</v>
      </c>
      <c r="F159" s="34" t="s">
        <v>13</v>
      </c>
      <c r="G159" s="36">
        <v>44261</v>
      </c>
      <c r="H159" s="34" t="s">
        <v>376</v>
      </c>
      <c r="I159" s="34" t="s">
        <v>32</v>
      </c>
    </row>
    <row r="160" spans="1:9" x14ac:dyDescent="0.2">
      <c r="A160" s="38">
        <v>659731</v>
      </c>
      <c r="B160" s="35">
        <v>776900</v>
      </c>
      <c r="C160" s="34" t="s">
        <v>374</v>
      </c>
      <c r="D160" s="34" t="s">
        <v>30</v>
      </c>
      <c r="E160" s="34" t="s">
        <v>265</v>
      </c>
      <c r="F160" s="34" t="s">
        <v>13</v>
      </c>
      <c r="G160" s="36">
        <v>43992</v>
      </c>
      <c r="H160" s="34" t="s">
        <v>377</v>
      </c>
      <c r="I160" s="34" t="s">
        <v>14</v>
      </c>
    </row>
    <row r="161" spans="1:9" x14ac:dyDescent="0.2">
      <c r="A161" s="34">
        <v>690729</v>
      </c>
      <c r="B161" s="35">
        <v>52400</v>
      </c>
      <c r="C161" s="34" t="s">
        <v>374</v>
      </c>
      <c r="D161" s="34" t="s">
        <v>270</v>
      </c>
      <c r="E161" s="34" t="s">
        <v>271</v>
      </c>
      <c r="F161" s="34" t="s">
        <v>13</v>
      </c>
      <c r="G161" s="36">
        <v>44350</v>
      </c>
      <c r="H161" s="34" t="s">
        <v>378</v>
      </c>
      <c r="I161" s="34" t="s">
        <v>32</v>
      </c>
    </row>
    <row r="162" spans="1:9" x14ac:dyDescent="0.2">
      <c r="A162" s="34">
        <v>691969</v>
      </c>
      <c r="B162" s="35">
        <v>79600</v>
      </c>
      <c r="C162" s="34" t="s">
        <v>374</v>
      </c>
      <c r="D162" s="34" t="s">
        <v>270</v>
      </c>
      <c r="E162" s="34" t="s">
        <v>271</v>
      </c>
      <c r="F162" s="34" t="s">
        <v>13</v>
      </c>
      <c r="G162" s="36">
        <v>44364</v>
      </c>
      <c r="H162" s="34" t="s">
        <v>379</v>
      </c>
      <c r="I162" s="34" t="s">
        <v>32</v>
      </c>
    </row>
    <row r="163" spans="1:9" x14ac:dyDescent="0.2">
      <c r="A163" s="34">
        <v>696056</v>
      </c>
      <c r="B163" s="35">
        <v>24800</v>
      </c>
      <c r="C163" s="34" t="s">
        <v>374</v>
      </c>
      <c r="D163" s="34" t="s">
        <v>270</v>
      </c>
      <c r="E163" s="34" t="s">
        <v>380</v>
      </c>
      <c r="F163" s="34" t="s">
        <v>13</v>
      </c>
      <c r="G163" s="36">
        <v>44400</v>
      </c>
      <c r="H163" s="34" t="s">
        <v>381</v>
      </c>
      <c r="I163" s="34" t="s">
        <v>14</v>
      </c>
    </row>
    <row r="164" spans="1:9" x14ac:dyDescent="0.2">
      <c r="A164" s="34">
        <v>693975</v>
      </c>
      <c r="B164" s="35">
        <v>24800</v>
      </c>
      <c r="C164" s="34" t="s">
        <v>374</v>
      </c>
      <c r="D164" s="34" t="s">
        <v>270</v>
      </c>
      <c r="E164" s="34" t="s">
        <v>380</v>
      </c>
      <c r="F164" s="34" t="s">
        <v>13</v>
      </c>
      <c r="G164" s="36">
        <v>44383</v>
      </c>
      <c r="H164" s="34" t="s">
        <v>382</v>
      </c>
      <c r="I164" s="34" t="s">
        <v>14</v>
      </c>
    </row>
    <row r="165" spans="1:9" s="42" customFormat="1" x14ac:dyDescent="0.2">
      <c r="A165" s="39" t="s">
        <v>383</v>
      </c>
      <c r="B165" s="40">
        <v>1031052</v>
      </c>
      <c r="C165" s="39" t="s">
        <v>374</v>
      </c>
      <c r="D165" s="39" t="s">
        <v>384</v>
      </c>
      <c r="E165" s="39" t="s">
        <v>340</v>
      </c>
      <c r="F165" s="39" t="s">
        <v>47</v>
      </c>
      <c r="G165" s="41">
        <v>44580</v>
      </c>
      <c r="H165" s="39" t="s">
        <v>385</v>
      </c>
      <c r="I165" s="39" t="s">
        <v>14</v>
      </c>
    </row>
    <row r="166" spans="1:9" x14ac:dyDescent="0.2">
      <c r="A166" s="34">
        <v>708642</v>
      </c>
      <c r="B166" s="35">
        <f>30000-24720</f>
        <v>5280</v>
      </c>
      <c r="C166" s="34" t="s">
        <v>386</v>
      </c>
      <c r="D166" s="34" t="s">
        <v>270</v>
      </c>
      <c r="E166" s="34" t="s">
        <v>387</v>
      </c>
      <c r="F166" s="34" t="s">
        <v>13</v>
      </c>
      <c r="G166" s="36">
        <v>44477</v>
      </c>
      <c r="H166" s="34" t="s">
        <v>388</v>
      </c>
      <c r="I166" s="34" t="s">
        <v>14</v>
      </c>
    </row>
    <row r="167" spans="1:9" x14ac:dyDescent="0.2">
      <c r="A167" s="34">
        <v>708384</v>
      </c>
      <c r="B167" s="35">
        <v>52400</v>
      </c>
      <c r="C167" s="34" t="s">
        <v>386</v>
      </c>
      <c r="D167" s="34" t="s">
        <v>270</v>
      </c>
      <c r="E167" s="34" t="s">
        <v>387</v>
      </c>
      <c r="F167" s="34" t="s">
        <v>13</v>
      </c>
      <c r="G167" s="36">
        <v>44475</v>
      </c>
      <c r="H167" s="34" t="s">
        <v>389</v>
      </c>
      <c r="I167" s="34" t="s">
        <v>14</v>
      </c>
    </row>
    <row r="168" spans="1:9" s="42" customFormat="1" x14ac:dyDescent="0.2">
      <c r="A168" s="39" t="s">
        <v>390</v>
      </c>
      <c r="B168" s="40">
        <v>57680</v>
      </c>
      <c r="C168" s="39" t="s">
        <v>386</v>
      </c>
      <c r="D168" s="39" t="s">
        <v>384</v>
      </c>
      <c r="E168" s="39" t="s">
        <v>217</v>
      </c>
      <c r="F168" s="39" t="s">
        <v>47</v>
      </c>
      <c r="G168" s="41">
        <v>44580</v>
      </c>
      <c r="H168" s="39" t="s">
        <v>391</v>
      </c>
      <c r="I168" s="39" t="s">
        <v>14</v>
      </c>
    </row>
    <row r="169" spans="1:9" x14ac:dyDescent="0.2">
      <c r="A169" s="34">
        <v>701801</v>
      </c>
      <c r="B169" s="35">
        <v>15470</v>
      </c>
      <c r="C169" s="34" t="s">
        <v>392</v>
      </c>
      <c r="D169" s="34" t="s">
        <v>393</v>
      </c>
      <c r="E169" s="34" t="s">
        <v>370</v>
      </c>
      <c r="F169" s="34" t="s">
        <v>40</v>
      </c>
      <c r="G169" s="36">
        <v>44455</v>
      </c>
      <c r="H169" s="34" t="s">
        <v>374</v>
      </c>
      <c r="I169" s="34" t="s">
        <v>32</v>
      </c>
    </row>
    <row r="170" spans="1:9" s="42" customFormat="1" x14ac:dyDescent="0.2">
      <c r="A170" s="39" t="s">
        <v>394</v>
      </c>
      <c r="B170" s="40">
        <v>15470</v>
      </c>
      <c r="C170" s="39" t="s">
        <v>392</v>
      </c>
      <c r="D170" s="39" t="s">
        <v>384</v>
      </c>
      <c r="E170" s="39" t="s">
        <v>129</v>
      </c>
      <c r="F170" s="39" t="s">
        <v>47</v>
      </c>
      <c r="G170" s="41">
        <v>44580</v>
      </c>
      <c r="H170" s="39" t="s">
        <v>395</v>
      </c>
      <c r="I170" s="39" t="s">
        <v>14</v>
      </c>
    </row>
    <row r="171" spans="1:9" x14ac:dyDescent="0.2">
      <c r="A171" s="34">
        <v>712254</v>
      </c>
      <c r="B171" s="35">
        <v>327764</v>
      </c>
      <c r="C171" s="34" t="s">
        <v>396</v>
      </c>
      <c r="D171" s="34" t="s">
        <v>397</v>
      </c>
      <c r="E171" s="34" t="s">
        <v>398</v>
      </c>
      <c r="F171" s="34" t="s">
        <v>13</v>
      </c>
      <c r="G171" s="36">
        <v>44512</v>
      </c>
      <c r="H171" s="34" t="s">
        <v>399</v>
      </c>
      <c r="I171" s="34" t="s">
        <v>14</v>
      </c>
    </row>
    <row r="172" spans="1:9" x14ac:dyDescent="0.2">
      <c r="A172" s="34">
        <v>713248</v>
      </c>
      <c r="B172" s="35">
        <v>59700</v>
      </c>
      <c r="C172" s="34" t="s">
        <v>396</v>
      </c>
      <c r="D172" s="34" t="s">
        <v>225</v>
      </c>
      <c r="E172" s="34" t="s">
        <v>398</v>
      </c>
      <c r="F172" s="34" t="s">
        <v>13</v>
      </c>
      <c r="G172" s="36">
        <v>44523</v>
      </c>
      <c r="H172" s="34" t="s">
        <v>400</v>
      </c>
      <c r="I172" s="34" t="s">
        <v>14</v>
      </c>
    </row>
    <row r="173" spans="1:9" s="42" customFormat="1" x14ac:dyDescent="0.2">
      <c r="A173" s="39" t="s">
        <v>401</v>
      </c>
      <c r="B173" s="40">
        <v>387464</v>
      </c>
      <c r="C173" s="39" t="s">
        <v>396</v>
      </c>
      <c r="D173" s="39" t="s">
        <v>384</v>
      </c>
      <c r="E173" s="39" t="s">
        <v>163</v>
      </c>
      <c r="F173" s="39" t="s">
        <v>47</v>
      </c>
      <c r="G173" s="41">
        <v>44635</v>
      </c>
      <c r="H173" s="39" t="s">
        <v>402</v>
      </c>
      <c r="I173" s="39" t="s">
        <v>14</v>
      </c>
    </row>
    <row r="175" spans="1:9" x14ac:dyDescent="0.2">
      <c r="B175" s="43"/>
    </row>
    <row r="176" spans="1:9" x14ac:dyDescent="0.2">
      <c r="B176" s="44"/>
    </row>
  </sheetData>
  <autoFilter ref="A1:I173" xr:uid="{6324BBFC-C1C7-4BF4-ABF6-6FE0EB56CBF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7494-95EB-4C3A-A3E0-E7F17D4B84D6}">
  <dimension ref="A1:H36"/>
  <sheetViews>
    <sheetView topLeftCell="A10" workbookViewId="0">
      <selection activeCell="B46" sqref="B46"/>
    </sheetView>
  </sheetViews>
  <sheetFormatPr baseColWidth="10" defaultRowHeight="12.75" x14ac:dyDescent="0.2"/>
  <cols>
    <col min="3" max="3" width="43" bestFit="1" customWidth="1"/>
  </cols>
  <sheetData>
    <row r="1" spans="1:8" x14ac:dyDescent="0.2">
      <c r="A1" s="37" t="s">
        <v>403</v>
      </c>
      <c r="B1" s="37" t="s">
        <v>404</v>
      </c>
      <c r="C1" s="37" t="s">
        <v>406</v>
      </c>
      <c r="D1" s="37" t="s">
        <v>407</v>
      </c>
      <c r="E1" s="37" t="s">
        <v>408</v>
      </c>
      <c r="F1" s="37" t="s">
        <v>409</v>
      </c>
      <c r="G1" s="37" t="s">
        <v>410</v>
      </c>
      <c r="H1" s="37" t="s">
        <v>411</v>
      </c>
    </row>
    <row r="2" spans="1:8" x14ac:dyDescent="0.2">
      <c r="A2" s="34">
        <v>715939</v>
      </c>
      <c r="B2" s="35">
        <v>36300</v>
      </c>
      <c r="C2" s="34" t="s">
        <v>270</v>
      </c>
      <c r="D2" s="34" t="s">
        <v>412</v>
      </c>
      <c r="E2" s="34" t="s">
        <v>13</v>
      </c>
      <c r="F2" s="36">
        <v>44544</v>
      </c>
      <c r="G2" s="34" t="s">
        <v>413</v>
      </c>
      <c r="H2" s="34" t="s">
        <v>32</v>
      </c>
    </row>
    <row r="3" spans="1:8" x14ac:dyDescent="0.2">
      <c r="A3" s="34">
        <v>716230</v>
      </c>
      <c r="B3" s="35">
        <v>10200</v>
      </c>
      <c r="C3" s="34" t="s">
        <v>270</v>
      </c>
      <c r="D3" s="34" t="s">
        <v>412</v>
      </c>
      <c r="E3" s="34" t="s">
        <v>13</v>
      </c>
      <c r="F3" s="36">
        <v>44546</v>
      </c>
      <c r="G3" s="34" t="s">
        <v>414</v>
      </c>
      <c r="H3" s="34" t="s">
        <v>32</v>
      </c>
    </row>
    <row r="4" spans="1:8" x14ac:dyDescent="0.2">
      <c r="A4" s="34">
        <v>716751</v>
      </c>
      <c r="B4" s="35">
        <v>52400</v>
      </c>
      <c r="C4" s="34" t="s">
        <v>270</v>
      </c>
      <c r="D4" s="34" t="s">
        <v>412</v>
      </c>
      <c r="E4" s="34" t="s">
        <v>13</v>
      </c>
      <c r="F4" s="36">
        <v>44550</v>
      </c>
      <c r="G4" s="34" t="s">
        <v>415</v>
      </c>
      <c r="H4" s="34" t="s">
        <v>32</v>
      </c>
    </row>
    <row r="5" spans="1:8" x14ac:dyDescent="0.2">
      <c r="A5" s="34">
        <v>716771</v>
      </c>
      <c r="B5" s="35">
        <v>172000</v>
      </c>
      <c r="C5" s="34" t="s">
        <v>270</v>
      </c>
      <c r="D5" s="34" t="s">
        <v>412</v>
      </c>
      <c r="E5" s="34" t="s">
        <v>13</v>
      </c>
      <c r="F5" s="36">
        <v>44550</v>
      </c>
      <c r="G5" s="34" t="s">
        <v>416</v>
      </c>
      <c r="H5" s="34" t="s">
        <v>32</v>
      </c>
    </row>
    <row r="6" spans="1:8" x14ac:dyDescent="0.2">
      <c r="A6" s="34">
        <v>716972</v>
      </c>
      <c r="B6" s="35">
        <v>36300</v>
      </c>
      <c r="C6" s="34" t="s">
        <v>417</v>
      </c>
      <c r="D6" s="34" t="s">
        <v>412</v>
      </c>
      <c r="E6" s="34" t="s">
        <v>13</v>
      </c>
      <c r="F6" s="36">
        <v>44551</v>
      </c>
      <c r="G6" s="34" t="s">
        <v>418</v>
      </c>
      <c r="H6" s="34" t="s">
        <v>32</v>
      </c>
    </row>
    <row r="7" spans="1:8" x14ac:dyDescent="0.2">
      <c r="A7" s="34">
        <v>717012</v>
      </c>
      <c r="B7" s="35">
        <v>17000</v>
      </c>
      <c r="C7" s="34" t="s">
        <v>270</v>
      </c>
      <c r="D7" s="34" t="s">
        <v>412</v>
      </c>
      <c r="E7" s="34" t="s">
        <v>13</v>
      </c>
      <c r="F7" s="36">
        <v>44551</v>
      </c>
      <c r="G7" s="34" t="s">
        <v>419</v>
      </c>
      <c r="H7" s="34" t="s">
        <v>32</v>
      </c>
    </row>
    <row r="8" spans="1:8" x14ac:dyDescent="0.2">
      <c r="A8" s="34">
        <v>717013</v>
      </c>
      <c r="B8" s="35">
        <v>131700</v>
      </c>
      <c r="C8" s="34" t="s">
        <v>270</v>
      </c>
      <c r="D8" s="34" t="s">
        <v>412</v>
      </c>
      <c r="E8" s="34" t="s">
        <v>13</v>
      </c>
      <c r="F8" s="36">
        <v>44551</v>
      </c>
      <c r="G8" s="34" t="s">
        <v>420</v>
      </c>
      <c r="H8" s="34" t="s">
        <v>32</v>
      </c>
    </row>
    <row r="9" spans="1:8" x14ac:dyDescent="0.2">
      <c r="A9" s="34">
        <v>717014</v>
      </c>
      <c r="B9" s="35">
        <v>403200</v>
      </c>
      <c r="C9" s="34" t="s">
        <v>270</v>
      </c>
      <c r="D9" s="34" t="s">
        <v>412</v>
      </c>
      <c r="E9" s="34" t="s">
        <v>13</v>
      </c>
      <c r="F9" s="36">
        <v>44551</v>
      </c>
      <c r="G9" s="34" t="s">
        <v>421</v>
      </c>
      <c r="H9" s="34" t="s">
        <v>32</v>
      </c>
    </row>
    <row r="10" spans="1:8" x14ac:dyDescent="0.2">
      <c r="A10" s="34">
        <v>717016</v>
      </c>
      <c r="B10" s="35">
        <v>17000</v>
      </c>
      <c r="C10" s="34" t="s">
        <v>270</v>
      </c>
      <c r="D10" s="34" t="s">
        <v>412</v>
      </c>
      <c r="E10" s="34" t="s">
        <v>13</v>
      </c>
      <c r="F10" s="36">
        <v>44551</v>
      </c>
      <c r="G10" s="34" t="s">
        <v>422</v>
      </c>
      <c r="H10" s="34" t="s">
        <v>32</v>
      </c>
    </row>
    <row r="11" spans="1:8" x14ac:dyDescent="0.2">
      <c r="A11" s="34">
        <v>717665</v>
      </c>
      <c r="B11" s="35">
        <v>85764</v>
      </c>
      <c r="C11" s="34" t="s">
        <v>417</v>
      </c>
      <c r="D11" s="34" t="s">
        <v>412</v>
      </c>
      <c r="E11" s="34" t="s">
        <v>13</v>
      </c>
      <c r="F11" s="36">
        <v>44558</v>
      </c>
      <c r="G11" s="34" t="s">
        <v>423</v>
      </c>
      <c r="H11" s="34" t="s">
        <v>32</v>
      </c>
    </row>
    <row r="12" spans="1:8" x14ac:dyDescent="0.2">
      <c r="A12" s="34">
        <v>716005</v>
      </c>
      <c r="B12" s="35">
        <v>303732</v>
      </c>
      <c r="C12" s="34" t="s">
        <v>326</v>
      </c>
      <c r="D12" s="34" t="s">
        <v>424</v>
      </c>
      <c r="E12" s="34" t="s">
        <v>13</v>
      </c>
      <c r="F12" s="36">
        <v>44544</v>
      </c>
      <c r="G12" s="34" t="s">
        <v>425</v>
      </c>
      <c r="H12" s="34" t="s">
        <v>200</v>
      </c>
    </row>
    <row r="13" spans="1:8" x14ac:dyDescent="0.2">
      <c r="A13" s="34">
        <v>716542</v>
      </c>
      <c r="B13" s="35">
        <v>88900</v>
      </c>
      <c r="C13" s="34" t="s">
        <v>426</v>
      </c>
      <c r="D13" s="34" t="s">
        <v>424</v>
      </c>
      <c r="E13" s="34" t="s">
        <v>13</v>
      </c>
      <c r="F13" s="36">
        <v>44548</v>
      </c>
      <c r="G13" s="34" t="s">
        <v>427</v>
      </c>
      <c r="H13" s="34" t="s">
        <v>200</v>
      </c>
    </row>
    <row r="14" spans="1:8" x14ac:dyDescent="0.2">
      <c r="A14" s="34">
        <v>716933</v>
      </c>
      <c r="B14" s="35">
        <v>62900</v>
      </c>
      <c r="C14" s="34" t="s">
        <v>428</v>
      </c>
      <c r="D14" s="34" t="s">
        <v>429</v>
      </c>
      <c r="E14" s="34" t="s">
        <v>13</v>
      </c>
      <c r="F14" s="36">
        <v>44551</v>
      </c>
      <c r="G14" s="34" t="s">
        <v>430</v>
      </c>
      <c r="H14" s="34" t="s">
        <v>200</v>
      </c>
    </row>
    <row r="15" spans="1:8" x14ac:dyDescent="0.2">
      <c r="A15" s="34">
        <v>711946</v>
      </c>
      <c r="B15" s="35">
        <v>350600</v>
      </c>
      <c r="C15" s="34" t="s">
        <v>369</v>
      </c>
      <c r="D15" s="34" t="s">
        <v>431</v>
      </c>
      <c r="E15" s="34" t="s">
        <v>13</v>
      </c>
      <c r="F15" s="36">
        <v>44510</v>
      </c>
      <c r="G15" s="34" t="s">
        <v>432</v>
      </c>
      <c r="H15" s="34" t="s">
        <v>32</v>
      </c>
    </row>
    <row r="16" spans="1:8" x14ac:dyDescent="0.2">
      <c r="A16" s="34">
        <v>712201</v>
      </c>
      <c r="B16" s="35">
        <v>30000</v>
      </c>
      <c r="C16" s="34" t="s">
        <v>277</v>
      </c>
      <c r="D16" s="34" t="s">
        <v>431</v>
      </c>
      <c r="E16" s="34" t="s">
        <v>13</v>
      </c>
      <c r="F16" s="36">
        <v>44512</v>
      </c>
      <c r="G16" s="34" t="s">
        <v>433</v>
      </c>
      <c r="H16" s="34" t="s">
        <v>32</v>
      </c>
    </row>
    <row r="17" spans="1:8" x14ac:dyDescent="0.2">
      <c r="A17" s="34">
        <v>713007</v>
      </c>
      <c r="B17" s="35">
        <v>79600</v>
      </c>
      <c r="C17" s="34" t="s">
        <v>270</v>
      </c>
      <c r="D17" s="34" t="s">
        <v>431</v>
      </c>
      <c r="E17" s="34" t="s">
        <v>13</v>
      </c>
      <c r="F17" s="36">
        <v>44521</v>
      </c>
      <c r="G17" s="34" t="s">
        <v>434</v>
      </c>
      <c r="H17" s="34" t="s">
        <v>32</v>
      </c>
    </row>
    <row r="18" spans="1:8" x14ac:dyDescent="0.2">
      <c r="A18" s="34">
        <v>713303</v>
      </c>
      <c r="B18" s="35">
        <v>5500</v>
      </c>
      <c r="C18" s="34" t="s">
        <v>270</v>
      </c>
      <c r="D18" s="34" t="s">
        <v>431</v>
      </c>
      <c r="E18" s="34" t="s">
        <v>13</v>
      </c>
      <c r="F18" s="36">
        <v>44523</v>
      </c>
      <c r="G18" s="34" t="s">
        <v>435</v>
      </c>
      <c r="H18" s="34" t="s">
        <v>32</v>
      </c>
    </row>
    <row r="19" spans="1:8" x14ac:dyDescent="0.2">
      <c r="A19" s="34">
        <v>714215</v>
      </c>
      <c r="B19" s="35">
        <v>386200</v>
      </c>
      <c r="C19" s="34" t="s">
        <v>270</v>
      </c>
      <c r="D19" s="34" t="s">
        <v>431</v>
      </c>
      <c r="E19" s="34" t="s">
        <v>13</v>
      </c>
      <c r="F19" s="36">
        <v>44529</v>
      </c>
      <c r="G19" s="34" t="s">
        <v>436</v>
      </c>
      <c r="H19" s="34" t="s">
        <v>32</v>
      </c>
    </row>
    <row r="20" spans="1:8" x14ac:dyDescent="0.2">
      <c r="A20" s="34">
        <v>702218</v>
      </c>
      <c r="B20" s="35">
        <v>25666</v>
      </c>
      <c r="C20" s="34" t="s">
        <v>440</v>
      </c>
      <c r="D20" s="34" t="s">
        <v>361</v>
      </c>
      <c r="E20" s="34" t="s">
        <v>40</v>
      </c>
      <c r="F20" s="36">
        <v>44460</v>
      </c>
      <c r="G20" s="34" t="s">
        <v>360</v>
      </c>
      <c r="H20" s="34" t="s">
        <v>200</v>
      </c>
    </row>
    <row r="21" spans="1:8" x14ac:dyDescent="0.2">
      <c r="A21" s="34">
        <v>701697</v>
      </c>
      <c r="B21" s="35">
        <v>85644</v>
      </c>
      <c r="C21" s="34" t="s">
        <v>393</v>
      </c>
      <c r="D21" s="34" t="s">
        <v>370</v>
      </c>
      <c r="E21" s="34" t="s">
        <v>40</v>
      </c>
      <c r="F21" s="36">
        <v>44455</v>
      </c>
      <c r="G21" s="34" t="s">
        <v>368</v>
      </c>
      <c r="H21" s="34" t="s">
        <v>32</v>
      </c>
    </row>
    <row r="22" spans="1:8" x14ac:dyDescent="0.2">
      <c r="A22" s="34">
        <v>701801</v>
      </c>
      <c r="B22" s="35">
        <v>678</v>
      </c>
      <c r="C22" s="34" t="s">
        <v>441</v>
      </c>
      <c r="D22" s="34" t="s">
        <v>370</v>
      </c>
      <c r="E22" s="34" t="s">
        <v>40</v>
      </c>
      <c r="F22" s="36">
        <v>44455</v>
      </c>
      <c r="G22" s="34" t="s">
        <v>392</v>
      </c>
      <c r="H22" s="34" t="s">
        <v>32</v>
      </c>
    </row>
    <row r="23" spans="1:8" x14ac:dyDescent="0.2">
      <c r="A23" s="34">
        <v>710799</v>
      </c>
      <c r="B23" s="35">
        <v>22100</v>
      </c>
      <c r="C23" s="34" t="s">
        <v>277</v>
      </c>
      <c r="D23" s="34" t="s">
        <v>442</v>
      </c>
      <c r="E23" s="34" t="s">
        <v>13</v>
      </c>
      <c r="F23" s="36">
        <v>44499</v>
      </c>
      <c r="G23" s="34" t="s">
        <v>443</v>
      </c>
      <c r="H23" s="34" t="s">
        <v>32</v>
      </c>
    </row>
    <row r="24" spans="1:8" x14ac:dyDescent="0.2">
      <c r="A24" s="34">
        <v>708642</v>
      </c>
      <c r="B24" s="35">
        <v>24720</v>
      </c>
      <c r="C24" s="34" t="s">
        <v>322</v>
      </c>
      <c r="D24" s="34" t="s">
        <v>387</v>
      </c>
      <c r="E24" s="34" t="s">
        <v>40</v>
      </c>
      <c r="F24" s="36">
        <v>44477</v>
      </c>
      <c r="G24" s="34" t="s">
        <v>386</v>
      </c>
      <c r="H24" s="34" t="s">
        <v>14</v>
      </c>
    </row>
    <row r="25" spans="1:8" x14ac:dyDescent="0.2">
      <c r="A25" s="34">
        <v>681566</v>
      </c>
      <c r="B25" s="35">
        <v>52400</v>
      </c>
      <c r="C25" s="34" t="s">
        <v>27</v>
      </c>
      <c r="D25" s="34" t="s">
        <v>239</v>
      </c>
      <c r="E25" s="34" t="s">
        <v>13</v>
      </c>
      <c r="F25" s="36">
        <v>44261</v>
      </c>
      <c r="G25" s="34" t="s">
        <v>447</v>
      </c>
      <c r="H25" s="34" t="s">
        <v>32</v>
      </c>
    </row>
    <row r="26" spans="1:8" x14ac:dyDescent="0.2">
      <c r="A26" s="34">
        <v>681644</v>
      </c>
      <c r="B26" s="35">
        <v>30000</v>
      </c>
      <c r="C26" s="34" t="s">
        <v>27</v>
      </c>
      <c r="D26" s="34" t="s">
        <v>239</v>
      </c>
      <c r="E26" s="34" t="s">
        <v>13</v>
      </c>
      <c r="F26" s="36">
        <v>44263</v>
      </c>
      <c r="G26" s="34" t="s">
        <v>448</v>
      </c>
      <c r="H26" s="34" t="s">
        <v>32</v>
      </c>
    </row>
    <row r="27" spans="1:8" x14ac:dyDescent="0.2">
      <c r="A27" s="34">
        <v>682211</v>
      </c>
      <c r="B27" s="35">
        <v>26300</v>
      </c>
      <c r="C27" s="34" t="s">
        <v>175</v>
      </c>
      <c r="D27" s="34" t="s">
        <v>239</v>
      </c>
      <c r="E27" s="34" t="s">
        <v>13</v>
      </c>
      <c r="F27" s="36">
        <v>44267</v>
      </c>
      <c r="G27" s="34" t="s">
        <v>449</v>
      </c>
      <c r="H27" s="34" t="s">
        <v>32</v>
      </c>
    </row>
    <row r="28" spans="1:8" x14ac:dyDescent="0.2">
      <c r="A28" s="34">
        <v>685038</v>
      </c>
      <c r="B28" s="35">
        <v>27300</v>
      </c>
      <c r="C28" s="34" t="s">
        <v>27</v>
      </c>
      <c r="D28" s="34" t="s">
        <v>214</v>
      </c>
      <c r="E28" s="34" t="s">
        <v>13</v>
      </c>
      <c r="F28" s="36">
        <v>44298</v>
      </c>
      <c r="G28" s="34" t="s">
        <v>450</v>
      </c>
      <c r="H28" s="34" t="s">
        <v>32</v>
      </c>
    </row>
    <row r="29" spans="1:8" x14ac:dyDescent="0.2">
      <c r="A29" s="34">
        <v>685097</v>
      </c>
      <c r="B29" s="35">
        <v>30000</v>
      </c>
      <c r="C29" s="34" t="s">
        <v>27</v>
      </c>
      <c r="D29" s="34" t="s">
        <v>214</v>
      </c>
      <c r="E29" s="34" t="s">
        <v>13</v>
      </c>
      <c r="F29" s="36">
        <v>44299</v>
      </c>
      <c r="G29" s="34" t="s">
        <v>451</v>
      </c>
      <c r="H29" s="34" t="s">
        <v>32</v>
      </c>
    </row>
    <row r="30" spans="1:8" x14ac:dyDescent="0.2">
      <c r="A30" s="34">
        <v>691984</v>
      </c>
      <c r="B30" s="35">
        <v>358500</v>
      </c>
      <c r="C30" s="34" t="s">
        <v>270</v>
      </c>
      <c r="D30" s="34" t="s">
        <v>271</v>
      </c>
      <c r="E30" s="34" t="s">
        <v>13</v>
      </c>
      <c r="F30" s="36">
        <v>44364</v>
      </c>
      <c r="G30" s="34" t="s">
        <v>456</v>
      </c>
      <c r="H30" s="34" t="s">
        <v>32</v>
      </c>
    </row>
    <row r="31" spans="1:8" x14ac:dyDescent="0.2">
      <c r="A31" s="34"/>
      <c r="B31" s="35">
        <f>SUM(B2:B30)</f>
        <v>2952604</v>
      </c>
      <c r="C31" s="34"/>
      <c r="D31" s="34"/>
      <c r="E31" s="34"/>
      <c r="F31" s="36"/>
      <c r="G31" s="34"/>
      <c r="H31" s="34"/>
    </row>
    <row r="32" spans="1:8" x14ac:dyDescent="0.2">
      <c r="A32" s="34"/>
      <c r="B32" s="35"/>
      <c r="C32" s="34"/>
      <c r="D32" s="34"/>
      <c r="E32" s="34"/>
      <c r="F32" s="36"/>
      <c r="G32" s="34"/>
      <c r="H32" s="34"/>
    </row>
    <row r="33" spans="1:8" x14ac:dyDescent="0.2">
      <c r="A33" s="34"/>
      <c r="B33" s="35"/>
      <c r="C33" s="34"/>
      <c r="D33" s="34"/>
      <c r="E33" s="34"/>
      <c r="F33" s="36"/>
      <c r="G33" s="34"/>
      <c r="H33" s="34"/>
    </row>
    <row r="34" spans="1:8" x14ac:dyDescent="0.2">
      <c r="A34" s="34" t="s">
        <v>459</v>
      </c>
      <c r="B34" s="35">
        <v>2269296</v>
      </c>
      <c r="C34" s="34" t="s">
        <v>384</v>
      </c>
      <c r="D34" s="34" t="s">
        <v>129</v>
      </c>
      <c r="E34" s="34" t="s">
        <v>47</v>
      </c>
      <c r="F34" s="36">
        <v>44635</v>
      </c>
      <c r="G34" s="34" t="s">
        <v>460</v>
      </c>
      <c r="H34" s="34" t="s">
        <v>14</v>
      </c>
    </row>
    <row r="35" spans="1:8" x14ac:dyDescent="0.2">
      <c r="A35" s="34" t="s">
        <v>461</v>
      </c>
      <c r="B35" s="35">
        <v>22000</v>
      </c>
      <c r="C35" s="34" t="s">
        <v>384</v>
      </c>
      <c r="D35" s="34" t="s">
        <v>111</v>
      </c>
      <c r="E35" s="34" t="s">
        <v>47</v>
      </c>
      <c r="F35" s="36">
        <v>44635</v>
      </c>
      <c r="G35" s="34" t="s">
        <v>462</v>
      </c>
      <c r="H35" s="34" t="s">
        <v>14</v>
      </c>
    </row>
    <row r="36" spans="1:8" x14ac:dyDescent="0.2">
      <c r="B36" s="70">
        <f>SUM(B34:B35)</f>
        <v>2291296</v>
      </c>
      <c r="C36" s="71" t="s">
        <v>631</v>
      </c>
    </row>
  </sheetData>
  <autoFilter ref="A1:H35" xr:uid="{40BE7494-95EB-4C3A-A3E0-E7F17D4B84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C1338-E8B1-4384-BD2D-0F432F0271DA}">
  <dimension ref="A1:H9"/>
  <sheetViews>
    <sheetView workbookViewId="0">
      <selection activeCell="B2" sqref="B2:B9"/>
    </sheetView>
  </sheetViews>
  <sheetFormatPr baseColWidth="10" defaultRowHeight="12.75" x14ac:dyDescent="0.2"/>
  <sheetData>
    <row r="1" spans="1:8" x14ac:dyDescent="0.2">
      <c r="A1" s="37" t="s">
        <v>403</v>
      </c>
      <c r="B1" s="37" t="s">
        <v>404</v>
      </c>
      <c r="C1" s="37" t="s">
        <v>406</v>
      </c>
      <c r="D1" s="37" t="s">
        <v>407</v>
      </c>
      <c r="E1" s="37" t="s">
        <v>408</v>
      </c>
      <c r="F1" s="37" t="s">
        <v>409</v>
      </c>
      <c r="G1" s="37" t="s">
        <v>410</v>
      </c>
      <c r="H1" s="37" t="s">
        <v>411</v>
      </c>
    </row>
    <row r="2" spans="1:8" x14ac:dyDescent="0.2">
      <c r="A2" s="38">
        <v>661010</v>
      </c>
      <c r="B2" s="35">
        <v>39800</v>
      </c>
      <c r="C2" s="34" t="s">
        <v>437</v>
      </c>
      <c r="D2" s="34" t="s">
        <v>168</v>
      </c>
      <c r="E2" s="34" t="s">
        <v>13</v>
      </c>
      <c r="F2" s="36">
        <v>44015</v>
      </c>
      <c r="G2" s="34" t="s">
        <v>169</v>
      </c>
      <c r="H2" s="34" t="s">
        <v>438</v>
      </c>
    </row>
    <row r="3" spans="1:8" x14ac:dyDescent="0.2">
      <c r="A3" s="38">
        <v>662890</v>
      </c>
      <c r="B3" s="35">
        <v>18200</v>
      </c>
      <c r="C3" s="34" t="s">
        <v>439</v>
      </c>
      <c r="D3" s="34" t="s">
        <v>168</v>
      </c>
      <c r="E3" s="34" t="s">
        <v>13</v>
      </c>
      <c r="F3" s="36">
        <v>44042</v>
      </c>
      <c r="G3" s="34" t="s">
        <v>170</v>
      </c>
      <c r="H3" s="34" t="s">
        <v>438</v>
      </c>
    </row>
    <row r="4" spans="1:8" x14ac:dyDescent="0.2">
      <c r="A4" s="38">
        <v>635132</v>
      </c>
      <c r="B4" s="35">
        <v>163729</v>
      </c>
      <c r="C4" s="34" t="s">
        <v>444</v>
      </c>
      <c r="D4" s="34" t="s">
        <v>154</v>
      </c>
      <c r="E4" s="34" t="s">
        <v>13</v>
      </c>
      <c r="F4" s="36">
        <v>43704</v>
      </c>
      <c r="G4" s="34" t="s">
        <v>155</v>
      </c>
      <c r="H4" s="34" t="s">
        <v>445</v>
      </c>
    </row>
    <row r="5" spans="1:8" x14ac:dyDescent="0.2">
      <c r="A5" s="34">
        <v>676673</v>
      </c>
      <c r="B5" s="35">
        <v>181700</v>
      </c>
      <c r="C5" s="34" t="s">
        <v>446</v>
      </c>
      <c r="D5" s="34" t="s">
        <v>223</v>
      </c>
      <c r="E5" s="34" t="s">
        <v>13</v>
      </c>
      <c r="F5" s="36">
        <v>44208</v>
      </c>
      <c r="G5" s="34" t="s">
        <v>224</v>
      </c>
      <c r="H5" s="34" t="s">
        <v>445</v>
      </c>
    </row>
    <row r="6" spans="1:8" x14ac:dyDescent="0.2">
      <c r="A6" s="38">
        <v>659731</v>
      </c>
      <c r="B6" s="35">
        <v>18400</v>
      </c>
      <c r="C6" s="34" t="s">
        <v>452</v>
      </c>
      <c r="D6" s="34" t="s">
        <v>265</v>
      </c>
      <c r="E6" s="34" t="s">
        <v>13</v>
      </c>
      <c r="F6" s="36">
        <v>43992</v>
      </c>
      <c r="G6" s="34" t="s">
        <v>377</v>
      </c>
      <c r="H6" s="34" t="s">
        <v>445</v>
      </c>
    </row>
    <row r="7" spans="1:8" x14ac:dyDescent="0.2">
      <c r="A7" s="38">
        <v>616747</v>
      </c>
      <c r="B7" s="35">
        <v>60600</v>
      </c>
      <c r="C7" s="34" t="s">
        <v>453</v>
      </c>
      <c r="D7" s="34" t="s">
        <v>454</v>
      </c>
      <c r="E7" s="34" t="s">
        <v>13</v>
      </c>
      <c r="F7" s="36">
        <v>43524</v>
      </c>
      <c r="G7" s="34" t="s">
        <v>455</v>
      </c>
      <c r="H7" s="34" t="s">
        <v>445</v>
      </c>
    </row>
    <row r="8" spans="1:8" x14ac:dyDescent="0.2">
      <c r="A8" s="34">
        <v>694326</v>
      </c>
      <c r="B8" s="35">
        <v>86900</v>
      </c>
      <c r="C8" s="34" t="s">
        <v>457</v>
      </c>
      <c r="D8" s="34" t="s">
        <v>337</v>
      </c>
      <c r="E8" s="34" t="s">
        <v>13</v>
      </c>
      <c r="F8" s="36">
        <v>44385</v>
      </c>
      <c r="G8" s="34" t="s">
        <v>338</v>
      </c>
      <c r="H8" s="34" t="s">
        <v>445</v>
      </c>
    </row>
    <row r="9" spans="1:8" x14ac:dyDescent="0.2">
      <c r="A9" s="38">
        <v>663957</v>
      </c>
      <c r="B9" s="35">
        <v>33700</v>
      </c>
      <c r="C9" s="34" t="s">
        <v>458</v>
      </c>
      <c r="D9" s="34" t="s">
        <v>98</v>
      </c>
      <c r="E9" s="34" t="s">
        <v>13</v>
      </c>
      <c r="F9" s="36">
        <v>44061</v>
      </c>
      <c r="G9" s="34" t="s">
        <v>101</v>
      </c>
      <c r="H9" s="34" t="s">
        <v>438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6A48-BE2B-4340-9F8E-099CF8EC35E6}">
  <dimension ref="A1:I49"/>
  <sheetViews>
    <sheetView topLeftCell="A2" workbookViewId="0">
      <selection activeCell="F40" sqref="F40"/>
    </sheetView>
  </sheetViews>
  <sheetFormatPr baseColWidth="10" defaultRowHeight="15" x14ac:dyDescent="0.25"/>
  <cols>
    <col min="1" max="9" width="11.42578125" style="46"/>
    <col min="10" max="16384" width="11.42578125" style="32"/>
  </cols>
  <sheetData>
    <row r="1" spans="1:9" x14ac:dyDescent="0.25">
      <c r="A1" s="46" t="s">
        <v>468</v>
      </c>
      <c r="B1" s="46" t="s">
        <v>467</v>
      </c>
      <c r="C1" s="46" t="s">
        <v>469</v>
      </c>
      <c r="D1" s="46" t="s">
        <v>470</v>
      </c>
      <c r="E1" s="46" t="s">
        <v>471</v>
      </c>
      <c r="F1" s="46" t="s">
        <v>472</v>
      </c>
      <c r="G1" s="46" t="s">
        <v>473</v>
      </c>
      <c r="H1" s="46" t="s">
        <v>474</v>
      </c>
      <c r="I1" s="46" t="s">
        <v>475</v>
      </c>
    </row>
    <row r="2" spans="1:9" x14ac:dyDescent="0.25">
      <c r="A2" s="46">
        <v>722016</v>
      </c>
      <c r="B2" s="46" t="s">
        <v>476</v>
      </c>
      <c r="C2" s="46" t="s">
        <v>477</v>
      </c>
      <c r="D2" s="46" t="s">
        <v>478</v>
      </c>
      <c r="E2" s="46" t="s">
        <v>479</v>
      </c>
      <c r="F2" s="46" t="s">
        <v>480</v>
      </c>
      <c r="G2" s="46">
        <v>16</v>
      </c>
      <c r="H2" s="46" t="s">
        <v>481</v>
      </c>
      <c r="I2" s="46" t="s">
        <v>482</v>
      </c>
    </row>
    <row r="3" spans="1:9" x14ac:dyDescent="0.25">
      <c r="A3" s="46">
        <v>632683</v>
      </c>
      <c r="B3" s="46" t="s">
        <v>483</v>
      </c>
      <c r="C3" s="46" t="s">
        <v>484</v>
      </c>
      <c r="D3" s="46" t="s">
        <v>485</v>
      </c>
      <c r="E3" s="46" t="s">
        <v>479</v>
      </c>
      <c r="F3" s="46" t="s">
        <v>486</v>
      </c>
      <c r="G3" s="46">
        <v>17</v>
      </c>
      <c r="H3" s="46" t="s">
        <v>487</v>
      </c>
      <c r="I3" s="46" t="s">
        <v>488</v>
      </c>
    </row>
    <row r="4" spans="1:9" x14ac:dyDescent="0.25">
      <c r="A4" s="46">
        <v>623533</v>
      </c>
      <c r="B4" s="46" t="s">
        <v>489</v>
      </c>
      <c r="C4" s="46" t="s">
        <v>490</v>
      </c>
      <c r="D4" s="46" t="s">
        <v>491</v>
      </c>
      <c r="E4" s="46" t="s">
        <v>479</v>
      </c>
      <c r="F4" s="46" t="s">
        <v>492</v>
      </c>
      <c r="G4" s="46">
        <v>21</v>
      </c>
      <c r="H4" s="46" t="s">
        <v>493</v>
      </c>
      <c r="I4" s="46" t="s">
        <v>494</v>
      </c>
    </row>
    <row r="5" spans="1:9" x14ac:dyDescent="0.25">
      <c r="A5" s="46">
        <v>623532</v>
      </c>
      <c r="B5" s="46" t="s">
        <v>495</v>
      </c>
      <c r="C5" s="46" t="s">
        <v>490</v>
      </c>
      <c r="D5" s="46" t="s">
        <v>491</v>
      </c>
      <c r="E5" s="46" t="s">
        <v>479</v>
      </c>
      <c r="F5" s="46" t="s">
        <v>492</v>
      </c>
      <c r="G5" s="46">
        <v>21</v>
      </c>
      <c r="H5" s="46" t="s">
        <v>493</v>
      </c>
      <c r="I5" s="46" t="s">
        <v>494</v>
      </c>
    </row>
    <row r="6" spans="1:9" x14ac:dyDescent="0.25">
      <c r="A6" s="46">
        <v>623434</v>
      </c>
      <c r="B6" s="46" t="s">
        <v>496</v>
      </c>
      <c r="C6" s="46" t="s">
        <v>490</v>
      </c>
      <c r="D6" s="46" t="s">
        <v>491</v>
      </c>
      <c r="E6" s="46" t="s">
        <v>479</v>
      </c>
      <c r="F6" s="46" t="s">
        <v>492</v>
      </c>
      <c r="G6" s="46">
        <v>21</v>
      </c>
      <c r="H6" s="46" t="s">
        <v>493</v>
      </c>
      <c r="I6" s="46" t="s">
        <v>494</v>
      </c>
    </row>
    <row r="7" spans="1:9" x14ac:dyDescent="0.25">
      <c r="A7" s="46">
        <v>625396</v>
      </c>
      <c r="B7" s="46" t="s">
        <v>497</v>
      </c>
      <c r="C7" s="46" t="s">
        <v>490</v>
      </c>
      <c r="D7" s="46" t="s">
        <v>491</v>
      </c>
      <c r="E7" s="46" t="s">
        <v>479</v>
      </c>
      <c r="F7" s="46" t="s">
        <v>492</v>
      </c>
      <c r="G7" s="46">
        <v>21</v>
      </c>
      <c r="H7" s="46" t="s">
        <v>493</v>
      </c>
      <c r="I7" s="46" t="s">
        <v>494</v>
      </c>
    </row>
    <row r="8" spans="1:9" x14ac:dyDescent="0.25">
      <c r="A8" s="46">
        <v>622445</v>
      </c>
      <c r="B8" s="46" t="s">
        <v>498</v>
      </c>
      <c r="C8" s="46" t="s">
        <v>490</v>
      </c>
      <c r="D8" s="46" t="s">
        <v>491</v>
      </c>
      <c r="E8" s="46" t="s">
        <v>479</v>
      </c>
      <c r="F8" s="46" t="s">
        <v>492</v>
      </c>
      <c r="G8" s="46">
        <v>21</v>
      </c>
      <c r="H8" s="46" t="s">
        <v>493</v>
      </c>
      <c r="I8" s="46" t="s">
        <v>499</v>
      </c>
    </row>
    <row r="9" spans="1:9" x14ac:dyDescent="0.25">
      <c r="A9" s="46">
        <v>622448</v>
      </c>
      <c r="B9" s="46" t="s">
        <v>500</v>
      </c>
      <c r="C9" s="46" t="s">
        <v>490</v>
      </c>
      <c r="D9" s="46" t="s">
        <v>491</v>
      </c>
      <c r="E9" s="46" t="s">
        <v>479</v>
      </c>
      <c r="F9" s="46" t="s">
        <v>492</v>
      </c>
      <c r="G9" s="46">
        <v>21</v>
      </c>
      <c r="H9" s="46" t="s">
        <v>493</v>
      </c>
      <c r="I9" s="46" t="s">
        <v>499</v>
      </c>
    </row>
    <row r="10" spans="1:9" x14ac:dyDescent="0.25">
      <c r="A10" s="46">
        <v>633520</v>
      </c>
      <c r="B10" s="46" t="s">
        <v>501</v>
      </c>
      <c r="C10" s="46" t="s">
        <v>502</v>
      </c>
      <c r="D10" s="46" t="s">
        <v>485</v>
      </c>
      <c r="E10" s="46" t="s">
        <v>479</v>
      </c>
      <c r="F10" s="46" t="s">
        <v>503</v>
      </c>
      <c r="G10" s="46">
        <v>21</v>
      </c>
      <c r="H10" s="46" t="s">
        <v>493</v>
      </c>
      <c r="I10" s="46" t="s">
        <v>504</v>
      </c>
    </row>
    <row r="11" spans="1:9" x14ac:dyDescent="0.25">
      <c r="A11" s="46">
        <v>674695</v>
      </c>
      <c r="B11" s="46" t="s">
        <v>505</v>
      </c>
      <c r="C11" s="46" t="s">
        <v>506</v>
      </c>
      <c r="D11" s="46" t="s">
        <v>507</v>
      </c>
      <c r="E11" s="46" t="s">
        <v>479</v>
      </c>
      <c r="F11" s="46" t="s">
        <v>508</v>
      </c>
      <c r="G11" s="46">
        <v>21</v>
      </c>
      <c r="H11" s="46" t="s">
        <v>493</v>
      </c>
      <c r="I11" s="46" t="s">
        <v>509</v>
      </c>
    </row>
    <row r="12" spans="1:9" x14ac:dyDescent="0.25">
      <c r="A12" s="46">
        <v>648536</v>
      </c>
      <c r="B12" s="46" t="s">
        <v>510</v>
      </c>
      <c r="C12" s="46" t="s">
        <v>511</v>
      </c>
      <c r="D12" s="46" t="s">
        <v>512</v>
      </c>
      <c r="E12" s="46" t="s">
        <v>479</v>
      </c>
      <c r="F12" s="46" t="s">
        <v>513</v>
      </c>
      <c r="G12" s="46">
        <v>21</v>
      </c>
      <c r="H12" s="46" t="s">
        <v>493</v>
      </c>
      <c r="I12" s="46" t="s">
        <v>514</v>
      </c>
    </row>
    <row r="13" spans="1:9" x14ac:dyDescent="0.25">
      <c r="A13" s="46">
        <v>613037</v>
      </c>
      <c r="B13" s="46" t="s">
        <v>515</v>
      </c>
      <c r="C13" s="46" t="s">
        <v>516</v>
      </c>
      <c r="D13" s="46" t="s">
        <v>517</v>
      </c>
      <c r="E13" s="46" t="s">
        <v>479</v>
      </c>
      <c r="F13" s="46" t="s">
        <v>518</v>
      </c>
      <c r="G13" s="46">
        <v>34</v>
      </c>
      <c r="H13" s="46" t="s">
        <v>519</v>
      </c>
      <c r="I13" s="46" t="s">
        <v>520</v>
      </c>
    </row>
    <row r="14" spans="1:9" x14ac:dyDescent="0.25">
      <c r="A14" s="46">
        <v>637184</v>
      </c>
      <c r="B14" s="46" t="s">
        <v>521</v>
      </c>
      <c r="C14" s="46" t="s">
        <v>522</v>
      </c>
      <c r="D14" s="46" t="s">
        <v>522</v>
      </c>
      <c r="E14" s="46" t="s">
        <v>479</v>
      </c>
      <c r="F14" s="46" t="s">
        <v>523</v>
      </c>
      <c r="G14" s="46">
        <v>49</v>
      </c>
      <c r="H14" s="46" t="s">
        <v>524</v>
      </c>
      <c r="I14" s="46" t="s">
        <v>525</v>
      </c>
    </row>
    <row r="15" spans="1:9" x14ac:dyDescent="0.25">
      <c r="A15" s="46">
        <v>639220</v>
      </c>
      <c r="B15" s="46" t="s">
        <v>526</v>
      </c>
      <c r="C15" s="46" t="s">
        <v>522</v>
      </c>
      <c r="D15" s="46" t="s">
        <v>522</v>
      </c>
      <c r="E15" s="46" t="s">
        <v>479</v>
      </c>
      <c r="F15" s="46" t="s">
        <v>523</v>
      </c>
      <c r="G15" s="46">
        <v>49</v>
      </c>
      <c r="H15" s="46" t="s">
        <v>524</v>
      </c>
      <c r="I15" s="46" t="s">
        <v>525</v>
      </c>
    </row>
    <row r="16" spans="1:9" x14ac:dyDescent="0.25">
      <c r="A16" s="46">
        <v>625772</v>
      </c>
      <c r="B16" s="46" t="s">
        <v>527</v>
      </c>
      <c r="C16" s="46" t="s">
        <v>491</v>
      </c>
      <c r="D16" s="46" t="s">
        <v>491</v>
      </c>
      <c r="E16" s="46" t="s">
        <v>479</v>
      </c>
      <c r="F16" s="46" t="s">
        <v>528</v>
      </c>
      <c r="G16" s="46">
        <v>49</v>
      </c>
      <c r="H16" s="46" t="s">
        <v>524</v>
      </c>
      <c r="I16" s="46" t="s">
        <v>529</v>
      </c>
    </row>
    <row r="17" spans="1:9" x14ac:dyDescent="0.25">
      <c r="A17" s="46">
        <v>625857</v>
      </c>
      <c r="B17" s="46" t="s">
        <v>530</v>
      </c>
      <c r="C17" s="46" t="s">
        <v>491</v>
      </c>
      <c r="D17" s="46" t="s">
        <v>491</v>
      </c>
      <c r="E17" s="46" t="s">
        <v>479</v>
      </c>
      <c r="F17" s="46" t="s">
        <v>528</v>
      </c>
      <c r="G17" s="46">
        <v>49</v>
      </c>
      <c r="H17" s="46" t="s">
        <v>524</v>
      </c>
      <c r="I17" s="46" t="s">
        <v>529</v>
      </c>
    </row>
    <row r="18" spans="1:9" x14ac:dyDescent="0.25">
      <c r="A18" s="46">
        <v>626045</v>
      </c>
      <c r="B18" s="46" t="s">
        <v>531</v>
      </c>
      <c r="C18" s="46" t="s">
        <v>491</v>
      </c>
      <c r="D18" s="46" t="s">
        <v>491</v>
      </c>
      <c r="E18" s="46" t="s">
        <v>479</v>
      </c>
      <c r="F18" s="46" t="s">
        <v>528</v>
      </c>
      <c r="G18" s="46">
        <v>49</v>
      </c>
      <c r="H18" s="46" t="s">
        <v>524</v>
      </c>
      <c r="I18" s="46" t="s">
        <v>529</v>
      </c>
    </row>
    <row r="19" spans="1:9" x14ac:dyDescent="0.25">
      <c r="A19" s="46">
        <v>627051</v>
      </c>
      <c r="B19" s="46" t="s">
        <v>532</v>
      </c>
      <c r="C19" s="46" t="s">
        <v>491</v>
      </c>
      <c r="D19" s="46" t="s">
        <v>491</v>
      </c>
      <c r="E19" s="46" t="s">
        <v>479</v>
      </c>
      <c r="F19" s="46" t="s">
        <v>528</v>
      </c>
      <c r="G19" s="46">
        <v>49</v>
      </c>
      <c r="H19" s="46" t="s">
        <v>524</v>
      </c>
      <c r="I19" s="46" t="s">
        <v>529</v>
      </c>
    </row>
    <row r="20" spans="1:9" x14ac:dyDescent="0.25">
      <c r="A20" s="46">
        <v>632241</v>
      </c>
      <c r="B20" s="46" t="s">
        <v>533</v>
      </c>
      <c r="C20" s="46" t="s">
        <v>490</v>
      </c>
      <c r="D20" s="46" t="s">
        <v>491</v>
      </c>
      <c r="E20" s="46" t="s">
        <v>479</v>
      </c>
      <c r="F20" s="46" t="s">
        <v>534</v>
      </c>
      <c r="G20" s="46">
        <v>49</v>
      </c>
      <c r="H20" s="46" t="s">
        <v>524</v>
      </c>
      <c r="I20" s="46" t="s">
        <v>535</v>
      </c>
    </row>
    <row r="21" spans="1:9" x14ac:dyDescent="0.25">
      <c r="A21" s="46">
        <v>723998</v>
      </c>
      <c r="B21" s="46" t="s">
        <v>536</v>
      </c>
      <c r="C21" s="46" t="s">
        <v>537</v>
      </c>
      <c r="D21" s="46" t="s">
        <v>478</v>
      </c>
      <c r="E21" s="46" t="s">
        <v>479</v>
      </c>
      <c r="F21" s="46" t="s">
        <v>538</v>
      </c>
      <c r="G21" s="46">
        <v>49</v>
      </c>
      <c r="H21" s="46" t="s">
        <v>524</v>
      </c>
      <c r="I21" s="46" t="s">
        <v>539</v>
      </c>
    </row>
    <row r="22" spans="1:9" x14ac:dyDescent="0.25">
      <c r="A22" s="46">
        <v>632662</v>
      </c>
      <c r="B22" s="46" t="s">
        <v>540</v>
      </c>
      <c r="C22" s="46" t="s">
        <v>541</v>
      </c>
      <c r="D22" s="46" t="s">
        <v>541</v>
      </c>
      <c r="E22" s="46" t="s">
        <v>479</v>
      </c>
      <c r="F22" s="46" t="s">
        <v>542</v>
      </c>
      <c r="G22" s="46">
        <v>49</v>
      </c>
      <c r="H22" s="46" t="s">
        <v>524</v>
      </c>
      <c r="I22" s="46" t="s">
        <v>543</v>
      </c>
    </row>
    <row r="23" spans="1:9" x14ac:dyDescent="0.25">
      <c r="A23" s="46">
        <v>632683</v>
      </c>
      <c r="B23" s="46" t="s">
        <v>544</v>
      </c>
      <c r="C23" s="46" t="s">
        <v>541</v>
      </c>
      <c r="D23" s="46" t="s">
        <v>541</v>
      </c>
      <c r="E23" s="46" t="s">
        <v>479</v>
      </c>
      <c r="F23" s="46" t="s">
        <v>542</v>
      </c>
      <c r="G23" s="46">
        <v>49</v>
      </c>
      <c r="H23" s="46" t="s">
        <v>524</v>
      </c>
      <c r="I23" s="46" t="s">
        <v>543</v>
      </c>
    </row>
    <row r="24" spans="1:9" x14ac:dyDescent="0.25">
      <c r="A24" s="46">
        <v>632800</v>
      </c>
      <c r="B24" s="46" t="s">
        <v>545</v>
      </c>
      <c r="C24" s="46" t="s">
        <v>541</v>
      </c>
      <c r="D24" s="46" t="s">
        <v>541</v>
      </c>
      <c r="E24" s="46" t="s">
        <v>479</v>
      </c>
      <c r="F24" s="46" t="s">
        <v>542</v>
      </c>
      <c r="G24" s="46">
        <v>49</v>
      </c>
      <c r="H24" s="46" t="s">
        <v>524</v>
      </c>
      <c r="I24" s="46" t="s">
        <v>543</v>
      </c>
    </row>
    <row r="25" spans="1:9" x14ac:dyDescent="0.25">
      <c r="A25" s="46">
        <v>633520</v>
      </c>
      <c r="B25" s="46" t="s">
        <v>546</v>
      </c>
      <c r="C25" s="46" t="s">
        <v>541</v>
      </c>
      <c r="D25" s="46" t="s">
        <v>541</v>
      </c>
      <c r="E25" s="46" t="s">
        <v>479</v>
      </c>
      <c r="F25" s="46" t="s">
        <v>542</v>
      </c>
      <c r="G25" s="46">
        <v>49</v>
      </c>
      <c r="H25" s="46" t="s">
        <v>524</v>
      </c>
      <c r="I25" s="46" t="s">
        <v>543</v>
      </c>
    </row>
    <row r="26" spans="1:9" x14ac:dyDescent="0.25">
      <c r="A26" s="46">
        <v>633882</v>
      </c>
      <c r="B26" s="46" t="s">
        <v>547</v>
      </c>
      <c r="C26" s="46" t="s">
        <v>541</v>
      </c>
      <c r="D26" s="46" t="s">
        <v>541</v>
      </c>
      <c r="E26" s="46" t="s">
        <v>479</v>
      </c>
      <c r="F26" s="46" t="s">
        <v>542</v>
      </c>
      <c r="G26" s="46">
        <v>49</v>
      </c>
      <c r="H26" s="46" t="s">
        <v>524</v>
      </c>
      <c r="I26" s="46" t="s">
        <v>543</v>
      </c>
    </row>
    <row r="27" spans="1:9" x14ac:dyDescent="0.25">
      <c r="A27" s="46">
        <v>634660</v>
      </c>
      <c r="B27" s="46" t="s">
        <v>548</v>
      </c>
      <c r="C27" s="46" t="s">
        <v>541</v>
      </c>
      <c r="D27" s="46" t="s">
        <v>541</v>
      </c>
      <c r="E27" s="46" t="s">
        <v>479</v>
      </c>
      <c r="F27" s="46" t="s">
        <v>542</v>
      </c>
      <c r="G27" s="46">
        <v>49</v>
      </c>
      <c r="H27" s="46" t="s">
        <v>524</v>
      </c>
      <c r="I27" s="46" t="s">
        <v>543</v>
      </c>
    </row>
    <row r="28" spans="1:9" x14ac:dyDescent="0.25">
      <c r="A28" s="46">
        <v>635086</v>
      </c>
      <c r="B28" s="46" t="s">
        <v>549</v>
      </c>
      <c r="C28" s="46" t="s">
        <v>541</v>
      </c>
      <c r="D28" s="46" t="s">
        <v>541</v>
      </c>
      <c r="E28" s="46" t="s">
        <v>479</v>
      </c>
      <c r="F28" s="46" t="s">
        <v>542</v>
      </c>
      <c r="G28" s="46">
        <v>49</v>
      </c>
      <c r="H28" s="46" t="s">
        <v>524</v>
      </c>
      <c r="I28" s="46" t="s">
        <v>543</v>
      </c>
    </row>
    <row r="29" spans="1:9" x14ac:dyDescent="0.25">
      <c r="A29" s="46">
        <v>635132</v>
      </c>
      <c r="B29" s="46" t="s">
        <v>550</v>
      </c>
      <c r="C29" s="46" t="s">
        <v>541</v>
      </c>
      <c r="D29" s="46" t="s">
        <v>541</v>
      </c>
      <c r="E29" s="46" t="s">
        <v>479</v>
      </c>
      <c r="F29" s="46" t="s">
        <v>542</v>
      </c>
      <c r="G29" s="46">
        <v>49</v>
      </c>
      <c r="H29" s="46" t="s">
        <v>524</v>
      </c>
      <c r="I29" s="46" t="s">
        <v>543</v>
      </c>
    </row>
    <row r="30" spans="1:9" x14ac:dyDescent="0.25">
      <c r="A30" s="46">
        <v>720493</v>
      </c>
      <c r="B30" s="46" t="s">
        <v>551</v>
      </c>
      <c r="C30" s="46" t="s">
        <v>552</v>
      </c>
      <c r="D30" s="46" t="s">
        <v>553</v>
      </c>
      <c r="E30" s="46" t="s">
        <v>479</v>
      </c>
      <c r="F30" s="46" t="s">
        <v>554</v>
      </c>
      <c r="G30" s="46">
        <v>49</v>
      </c>
      <c r="H30" s="46" t="s">
        <v>524</v>
      </c>
      <c r="I30" s="46" t="s">
        <v>555</v>
      </c>
    </row>
    <row r="31" spans="1:9" x14ac:dyDescent="0.25">
      <c r="A31" s="46">
        <v>668682</v>
      </c>
      <c r="B31" s="46" t="s">
        <v>556</v>
      </c>
      <c r="C31" s="46" t="s">
        <v>557</v>
      </c>
      <c r="D31" s="46" t="s">
        <v>558</v>
      </c>
      <c r="E31" s="46" t="s">
        <v>479</v>
      </c>
      <c r="F31" s="46" t="s">
        <v>559</v>
      </c>
      <c r="G31" s="46">
        <v>49</v>
      </c>
      <c r="H31" s="46" t="s">
        <v>524</v>
      </c>
      <c r="I31" s="46" t="s">
        <v>560</v>
      </c>
    </row>
    <row r="32" spans="1:9" x14ac:dyDescent="0.25">
      <c r="A32" s="46">
        <v>692894</v>
      </c>
      <c r="B32" s="46" t="s">
        <v>561</v>
      </c>
      <c r="C32" s="46" t="s">
        <v>562</v>
      </c>
      <c r="D32" s="46" t="s">
        <v>563</v>
      </c>
      <c r="E32" s="46" t="s">
        <v>479</v>
      </c>
      <c r="F32" s="46" t="s">
        <v>508</v>
      </c>
      <c r="G32" s="46">
        <v>49</v>
      </c>
      <c r="H32" s="46" t="s">
        <v>524</v>
      </c>
      <c r="I32" s="46" t="s">
        <v>564</v>
      </c>
    </row>
    <row r="33" spans="1:9" x14ac:dyDescent="0.25">
      <c r="A33" s="46">
        <v>656779</v>
      </c>
      <c r="B33" s="46" t="s">
        <v>565</v>
      </c>
      <c r="C33" s="46" t="s">
        <v>566</v>
      </c>
      <c r="D33" s="46" t="s">
        <v>512</v>
      </c>
      <c r="E33" s="46" t="s">
        <v>479</v>
      </c>
      <c r="F33" s="46" t="s">
        <v>567</v>
      </c>
      <c r="G33" s="46">
        <v>49</v>
      </c>
      <c r="H33" s="46" t="s">
        <v>524</v>
      </c>
      <c r="I33" s="46" t="s">
        <v>568</v>
      </c>
    </row>
    <row r="34" spans="1:9" x14ac:dyDescent="0.25">
      <c r="A34" s="46">
        <v>656887</v>
      </c>
      <c r="B34" s="46" t="s">
        <v>569</v>
      </c>
      <c r="C34" s="46" t="s">
        <v>566</v>
      </c>
      <c r="D34" s="46" t="s">
        <v>512</v>
      </c>
      <c r="E34" s="46" t="s">
        <v>479</v>
      </c>
      <c r="F34" s="46" t="s">
        <v>567</v>
      </c>
      <c r="G34" s="46">
        <v>49</v>
      </c>
      <c r="H34" s="46" t="s">
        <v>524</v>
      </c>
      <c r="I34" s="46" t="s">
        <v>570</v>
      </c>
    </row>
    <row r="35" spans="1:9" x14ac:dyDescent="0.25">
      <c r="A35" s="46">
        <v>567954</v>
      </c>
      <c r="B35" s="46" t="s">
        <v>571</v>
      </c>
      <c r="C35" s="46" t="s">
        <v>572</v>
      </c>
      <c r="D35" s="46" t="s">
        <v>573</v>
      </c>
      <c r="E35" s="46" t="s">
        <v>479</v>
      </c>
      <c r="F35" s="46" t="s">
        <v>574</v>
      </c>
      <c r="G35" s="46">
        <v>49</v>
      </c>
      <c r="H35" s="46" t="s">
        <v>524</v>
      </c>
      <c r="I35" s="46" t="s">
        <v>575</v>
      </c>
    </row>
    <row r="36" spans="1:9" x14ac:dyDescent="0.25">
      <c r="A36" s="46">
        <v>675285</v>
      </c>
      <c r="B36" s="46" t="s">
        <v>576</v>
      </c>
      <c r="C36" s="46" t="s">
        <v>506</v>
      </c>
      <c r="D36" s="46" t="s">
        <v>507</v>
      </c>
      <c r="E36" s="46" t="s">
        <v>479</v>
      </c>
      <c r="F36" s="46" t="s">
        <v>577</v>
      </c>
      <c r="G36" s="46">
        <v>49</v>
      </c>
      <c r="H36" s="46" t="s">
        <v>524</v>
      </c>
      <c r="I36" s="46" t="s">
        <v>578</v>
      </c>
    </row>
    <row r="37" spans="1:9" x14ac:dyDescent="0.25">
      <c r="A37" s="46">
        <v>567954</v>
      </c>
      <c r="B37" s="46" t="s">
        <v>579</v>
      </c>
      <c r="C37" s="46" t="s">
        <v>580</v>
      </c>
      <c r="D37" s="46" t="s">
        <v>581</v>
      </c>
      <c r="E37" s="46" t="s">
        <v>479</v>
      </c>
      <c r="F37" s="46" t="s">
        <v>582</v>
      </c>
      <c r="G37" s="46">
        <v>49</v>
      </c>
      <c r="H37" s="46" t="s">
        <v>524</v>
      </c>
      <c r="I37" s="46" t="s">
        <v>583</v>
      </c>
    </row>
    <row r="38" spans="1:9" x14ac:dyDescent="0.25">
      <c r="A38" s="46">
        <v>669277</v>
      </c>
      <c r="B38" s="46" t="s">
        <v>584</v>
      </c>
      <c r="C38" s="46" t="s">
        <v>585</v>
      </c>
      <c r="D38" s="46" t="s">
        <v>558</v>
      </c>
      <c r="E38" s="46" t="s">
        <v>479</v>
      </c>
      <c r="F38" s="46" t="s">
        <v>586</v>
      </c>
      <c r="G38" s="46">
        <v>49</v>
      </c>
      <c r="H38" s="46" t="s">
        <v>524</v>
      </c>
      <c r="I38" s="46" t="s">
        <v>587</v>
      </c>
    </row>
    <row r="39" spans="1:9" x14ac:dyDescent="0.25">
      <c r="A39" s="46">
        <v>679033</v>
      </c>
      <c r="B39" s="46" t="s">
        <v>588</v>
      </c>
      <c r="C39" s="46" t="s">
        <v>589</v>
      </c>
      <c r="D39" s="46" t="s">
        <v>590</v>
      </c>
      <c r="E39" s="46" t="s">
        <v>479</v>
      </c>
      <c r="F39" s="46" t="s">
        <v>591</v>
      </c>
      <c r="G39" s="46">
        <v>49</v>
      </c>
      <c r="H39" s="46" t="s">
        <v>524</v>
      </c>
      <c r="I39" s="46" t="s">
        <v>592</v>
      </c>
    </row>
    <row r="40" spans="1:9" x14ac:dyDescent="0.25">
      <c r="A40" s="46">
        <v>620381</v>
      </c>
      <c r="B40" s="46" t="s">
        <v>593</v>
      </c>
      <c r="C40" s="46" t="s">
        <v>594</v>
      </c>
      <c r="D40" s="46" t="s">
        <v>594</v>
      </c>
      <c r="E40" s="46" t="s">
        <v>479</v>
      </c>
      <c r="F40" s="46" t="s">
        <v>595</v>
      </c>
      <c r="G40" s="46">
        <v>49</v>
      </c>
      <c r="H40" s="46" t="s">
        <v>524</v>
      </c>
      <c r="I40" s="46" t="s">
        <v>596</v>
      </c>
    </row>
    <row r="41" spans="1:9" x14ac:dyDescent="0.25">
      <c r="A41" s="46">
        <v>620542</v>
      </c>
      <c r="B41" s="46" t="s">
        <v>597</v>
      </c>
      <c r="C41" s="46" t="s">
        <v>594</v>
      </c>
      <c r="D41" s="46" t="s">
        <v>594</v>
      </c>
      <c r="E41" s="46" t="s">
        <v>479</v>
      </c>
      <c r="F41" s="46" t="s">
        <v>595</v>
      </c>
      <c r="G41" s="46">
        <v>49</v>
      </c>
      <c r="H41" s="46" t="s">
        <v>524</v>
      </c>
      <c r="I41" s="46" t="s">
        <v>596</v>
      </c>
    </row>
    <row r="42" spans="1:9" x14ac:dyDescent="0.25">
      <c r="A42" s="46">
        <v>621269</v>
      </c>
      <c r="B42" s="46" t="s">
        <v>598</v>
      </c>
      <c r="C42" s="46" t="s">
        <v>594</v>
      </c>
      <c r="D42" s="46" t="s">
        <v>594</v>
      </c>
      <c r="E42" s="46" t="s">
        <v>479</v>
      </c>
      <c r="F42" s="46" t="s">
        <v>595</v>
      </c>
      <c r="G42" s="46">
        <v>49</v>
      </c>
      <c r="H42" s="46" t="s">
        <v>524</v>
      </c>
      <c r="I42" s="46" t="s">
        <v>596</v>
      </c>
    </row>
    <row r="43" spans="1:9" x14ac:dyDescent="0.25">
      <c r="A43" s="46">
        <v>608064</v>
      </c>
      <c r="B43" s="46" t="s">
        <v>599</v>
      </c>
      <c r="C43" s="46" t="s">
        <v>517</v>
      </c>
      <c r="D43" s="46" t="s">
        <v>517</v>
      </c>
      <c r="E43" s="46" t="s">
        <v>479</v>
      </c>
      <c r="F43" s="46" t="s">
        <v>595</v>
      </c>
      <c r="G43" s="46">
        <v>49</v>
      </c>
      <c r="H43" s="46" t="s">
        <v>524</v>
      </c>
      <c r="I43" s="46" t="s">
        <v>600</v>
      </c>
    </row>
    <row r="44" spans="1:9" x14ac:dyDescent="0.25">
      <c r="A44" s="46">
        <v>602422</v>
      </c>
      <c r="B44" s="46" t="s">
        <v>601</v>
      </c>
      <c r="C44" s="46" t="s">
        <v>517</v>
      </c>
      <c r="D44" s="46" t="s">
        <v>517</v>
      </c>
      <c r="E44" s="46" t="s">
        <v>479</v>
      </c>
      <c r="F44" s="46" t="s">
        <v>595</v>
      </c>
      <c r="G44" s="46">
        <v>49</v>
      </c>
      <c r="H44" s="46" t="s">
        <v>524</v>
      </c>
      <c r="I44" s="46" t="s">
        <v>602</v>
      </c>
    </row>
    <row r="45" spans="1:9" x14ac:dyDescent="0.25">
      <c r="A45" s="46">
        <v>617682</v>
      </c>
      <c r="B45" s="46" t="s">
        <v>603</v>
      </c>
      <c r="C45" s="46" t="s">
        <v>517</v>
      </c>
      <c r="D45" s="46" t="s">
        <v>517</v>
      </c>
      <c r="E45" s="46" t="s">
        <v>479</v>
      </c>
      <c r="F45" s="46" t="s">
        <v>595</v>
      </c>
      <c r="G45" s="46">
        <v>49</v>
      </c>
      <c r="H45" s="46" t="s">
        <v>524</v>
      </c>
      <c r="I45" s="46" t="s">
        <v>604</v>
      </c>
    </row>
    <row r="46" spans="1:9" x14ac:dyDescent="0.25">
      <c r="A46" s="46">
        <v>617801</v>
      </c>
      <c r="B46" s="46" t="s">
        <v>605</v>
      </c>
      <c r="C46" s="46" t="s">
        <v>517</v>
      </c>
      <c r="D46" s="46" t="s">
        <v>517</v>
      </c>
      <c r="E46" s="46" t="s">
        <v>479</v>
      </c>
      <c r="F46" s="46" t="s">
        <v>595</v>
      </c>
      <c r="G46" s="46">
        <v>49</v>
      </c>
      <c r="H46" s="46" t="s">
        <v>524</v>
      </c>
      <c r="I46" s="46" t="s">
        <v>604</v>
      </c>
    </row>
    <row r="47" spans="1:9" x14ac:dyDescent="0.25">
      <c r="A47" s="46">
        <v>618535</v>
      </c>
      <c r="B47" s="46" t="s">
        <v>606</v>
      </c>
      <c r="C47" s="46" t="s">
        <v>517</v>
      </c>
      <c r="D47" s="46" t="s">
        <v>517</v>
      </c>
      <c r="E47" s="46" t="s">
        <v>479</v>
      </c>
      <c r="F47" s="46" t="s">
        <v>595</v>
      </c>
      <c r="G47" s="46">
        <v>49</v>
      </c>
      <c r="H47" s="46" t="s">
        <v>524</v>
      </c>
      <c r="I47" s="46" t="s">
        <v>604</v>
      </c>
    </row>
    <row r="48" spans="1:9" x14ac:dyDescent="0.25">
      <c r="A48" s="46">
        <v>619412</v>
      </c>
      <c r="B48" s="46" t="s">
        <v>607</v>
      </c>
      <c r="C48" s="46" t="s">
        <v>517</v>
      </c>
      <c r="D48" s="46" t="s">
        <v>517</v>
      </c>
      <c r="E48" s="46" t="s">
        <v>479</v>
      </c>
      <c r="F48" s="46" t="s">
        <v>595</v>
      </c>
      <c r="G48" s="46">
        <v>49</v>
      </c>
      <c r="H48" s="46" t="s">
        <v>524</v>
      </c>
      <c r="I48" s="46" t="s">
        <v>604</v>
      </c>
    </row>
    <row r="49" spans="1:9" x14ac:dyDescent="0.25">
      <c r="A49" s="46">
        <v>619539</v>
      </c>
      <c r="B49" s="46" t="s">
        <v>608</v>
      </c>
      <c r="C49" s="46" t="s">
        <v>517</v>
      </c>
      <c r="D49" s="46" t="s">
        <v>517</v>
      </c>
      <c r="E49" s="46" t="s">
        <v>479</v>
      </c>
      <c r="F49" s="46" t="s">
        <v>595</v>
      </c>
      <c r="G49" s="46">
        <v>49</v>
      </c>
      <c r="H49" s="46" t="s">
        <v>524</v>
      </c>
      <c r="I49" s="46" t="s">
        <v>604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CARTERA HOSPITAL </vt:lpstr>
      <vt:lpstr>CRUCE NIT 900</vt:lpstr>
      <vt:lpstr>NIT 800</vt:lpstr>
      <vt:lpstr>RESUMEN</vt:lpstr>
      <vt:lpstr>PAGOS</vt:lpstr>
      <vt:lpstr>CARTERA COOSALUD</vt:lpstr>
      <vt:lpstr>GLOSAS X CONCILIAR</vt:lpstr>
      <vt:lpstr>DEVOLUCIONES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MILENA</dc:creator>
  <cp:lastModifiedBy>Leidy Johana Ruiz Wilches</cp:lastModifiedBy>
  <dcterms:created xsi:type="dcterms:W3CDTF">2022-03-29T13:59:56Z</dcterms:created>
  <dcterms:modified xsi:type="dcterms:W3CDTF">2022-06-10T17:18:02Z</dcterms:modified>
</cp:coreProperties>
</file>