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coosaludcom-my.sharepoint.com/personal/ccuervo_coosalud_com/Documents/CRUCES DE CARTERA/HOSPITAL NUESTRA SEÑORA DEL CARMEN DE TABIO/"/>
    </mc:Choice>
  </mc:AlternateContent>
  <xr:revisionPtr revIDLastSave="52" documentId="8_{AB5FAB26-9436-4532-A455-8888208FAE4E}" xr6:coauthVersionLast="47" xr6:coauthVersionMax="47" xr10:uidLastSave="{0351A267-162E-490B-9B55-E8BCC94854A5}"/>
  <bookViews>
    <workbookView xWindow="-120" yWindow="-120" windowWidth="20730" windowHeight="11160" tabRatio="963" activeTab="3" xr2:uid="{992045FB-D363-4912-A37D-7F9CA60E6F28}"/>
  </bookViews>
  <sheets>
    <sheet name="VERIFICACIÓN DE CARTERA " sheetId="3" r:id="rId1"/>
    <sheet name="DEVOLUCIÓN" sheetId="19" r:id="rId2"/>
    <sheet name="CARTERA" sheetId="18" r:id="rId3"/>
    <sheet name="RESUMEN " sheetId="4" r:id="rId4"/>
  </sheets>
  <externalReferences>
    <externalReference r:id="rId5"/>
  </externalReferences>
  <definedNames>
    <definedName name="_xlnm._FilterDatabase" localSheetId="0" hidden="1">'VERIFICACIÓN DE CARTERA '!$A$1:$P$21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3" l="1"/>
  <c r="O4" i="3"/>
  <c r="O5" i="3"/>
  <c r="O6" i="3"/>
  <c r="O7" i="3"/>
  <c r="O8" i="3"/>
  <c r="O9" i="3"/>
  <c r="O10" i="3"/>
  <c r="O11" i="3"/>
  <c r="O12" i="3"/>
  <c r="O13" i="3"/>
  <c r="O14" i="3"/>
  <c r="O15" i="3"/>
  <c r="O16" i="3"/>
  <c r="O17" i="3"/>
  <c r="O18" i="3"/>
  <c r="O2" i="3"/>
  <c r="F2" i="3"/>
  <c r="E3" i="3"/>
  <c r="E4" i="3"/>
  <c r="E6" i="3"/>
  <c r="E7" i="3"/>
  <c r="E8" i="3"/>
  <c r="E9" i="3"/>
  <c r="E10" i="3"/>
  <c r="E11" i="3"/>
  <c r="E12" i="3"/>
  <c r="E13" i="3"/>
  <c r="E14" i="3"/>
  <c r="E15" i="3"/>
  <c r="E16" i="3"/>
  <c r="E17" i="3"/>
  <c r="E18" i="3"/>
  <c r="H18" i="18"/>
  <c r="H17" i="18"/>
  <c r="H16" i="18"/>
  <c r="H15" i="18"/>
  <c r="H14" i="18"/>
  <c r="H13" i="18"/>
  <c r="H12" i="18"/>
  <c r="H11" i="18"/>
  <c r="H10" i="18"/>
  <c r="H9" i="18"/>
  <c r="H8" i="18"/>
  <c r="H7" i="18"/>
  <c r="H6" i="18"/>
  <c r="H5" i="18"/>
  <c r="H4" i="18"/>
  <c r="H3" i="18"/>
  <c r="H2" i="18"/>
  <c r="L21" i="3" l="1"/>
  <c r="E17" i="4" s="1"/>
  <c r="K21" i="3"/>
  <c r="E16" i="4" s="1"/>
  <c r="J21" i="3"/>
  <c r="E15" i="4" s="1"/>
  <c r="I21" i="3"/>
  <c r="E14" i="4" s="1"/>
  <c r="H21" i="3"/>
  <c r="E13" i="4" s="1"/>
  <c r="G21" i="3"/>
  <c r="F21" i="3"/>
  <c r="E12" i="4" s="1"/>
  <c r="E21" i="3"/>
  <c r="D27" i="4" l="1"/>
  <c r="D21" i="3" l="1"/>
  <c r="E10" i="4" s="1"/>
  <c r="C21" i="3"/>
  <c r="O21" i="3" l="1"/>
  <c r="E18" i="4" s="1"/>
  <c r="E20" i="4" s="1"/>
  <c r="E23" i="4" s="1"/>
  <c r="E27" i="4" s="1"/>
</calcChain>
</file>

<file path=xl/sharedStrings.xml><?xml version="1.0" encoding="utf-8"?>
<sst xmlns="http://schemas.openxmlformats.org/spreadsheetml/2006/main" count="96" uniqueCount="81">
  <si>
    <t>SALDO</t>
  </si>
  <si>
    <t>POR PAGAR</t>
  </si>
  <si>
    <t>DEVUELTA IPS</t>
  </si>
  <si>
    <t>EN PROCESO DE AUDITORIA</t>
  </si>
  <si>
    <t>NO RADICADA</t>
  </si>
  <si>
    <t>GLOSA POR CONCILIAR</t>
  </si>
  <si>
    <t xml:space="preserve">GLOSA ACEPTA IPS </t>
  </si>
  <si>
    <t xml:space="preserve">CANCELADA </t>
  </si>
  <si>
    <t>DOC No</t>
  </si>
  <si>
    <t>DIFERENCIA</t>
  </si>
  <si>
    <t>SUCURSAL</t>
  </si>
  <si>
    <t>#</t>
  </si>
  <si>
    <t>No DE FACTURA</t>
  </si>
  <si>
    <t>VALOR FACTURA</t>
  </si>
  <si>
    <t>OBSERVACIÓN</t>
  </si>
  <si>
    <t>COPAGO/CUOTA MODERADORA</t>
  </si>
  <si>
    <t>COOSALUD EPS SA</t>
  </si>
  <si>
    <t>DETALLE DE CARTERA IPS</t>
  </si>
  <si>
    <t>COOSALUD  NIT 900,226,715</t>
  </si>
  <si>
    <t>=</t>
  </si>
  <si>
    <t>Cartera presentada  IPS</t>
  </si>
  <si>
    <t>-</t>
  </si>
  <si>
    <t>Devoluciones</t>
  </si>
  <si>
    <t>Facturas sin evidencia de radicación</t>
  </si>
  <si>
    <t>Glosas por  Conciliar</t>
  </si>
  <si>
    <t>Glosas Aceptadas por la IPS</t>
  </si>
  <si>
    <t>Copagos</t>
  </si>
  <si>
    <t>Facturas Pagadas</t>
  </si>
  <si>
    <t>Diferencias en factura de proveedor</t>
  </si>
  <si>
    <t>Saldo</t>
  </si>
  <si>
    <t>Facturas en proceso de auditoria Aplistaff_ May_2021</t>
  </si>
  <si>
    <t>Facturas en proceso de auditoria Aplistaff_ Jun_2021</t>
  </si>
  <si>
    <t>Saldo Final</t>
  </si>
  <si>
    <t xml:space="preserve">Anticipos por legalizar </t>
  </si>
  <si>
    <t>Saldo Disponible a Favor de:</t>
  </si>
  <si>
    <t>Fecha de Corte Cartera Presentada IPS</t>
  </si>
  <si>
    <t>Fecha de Cruce de Cartera</t>
  </si>
  <si>
    <t>NRO FACTURA</t>
  </si>
  <si>
    <t xml:space="preserve">FECHA FACT </t>
  </si>
  <si>
    <t>FECHA DE RADICACION</t>
  </si>
  <si>
    <t>VRFACTURA</t>
  </si>
  <si>
    <t>GLOSA PARCIAL</t>
  </si>
  <si>
    <t>ABONO</t>
  </si>
  <si>
    <t>VR N.CREDITO</t>
  </si>
  <si>
    <t>NUEVO SALDO</t>
  </si>
  <si>
    <t>DF-6846823114</t>
  </si>
  <si>
    <t>257850006001</t>
  </si>
  <si>
    <t>899999164</t>
  </si>
  <si>
    <t>ESE HOSPITAL NUESTRA SEÑORA DEL CARMEN DE TABIO</t>
  </si>
  <si>
    <t>Cundinamarca</t>
  </si>
  <si>
    <t>TABIO</t>
  </si>
  <si>
    <t>732594</t>
  </si>
  <si>
    <t xml:space="preserve">Se hace devolución de factura N 732594  por valor de $ 1067600 correspondiente a la atención del dia 15/10/2016 de la paciente DIANA PATRICIA TELLEZ  TORRES  el motivo es para solicitar su colaboración con el envio de los siguientes soportes esto para poder tramitar el pago de la factura RUT  CERTIFICADO BANCAREO  CEDULA DEL REPRESENTANTE LEGAL ( no mayor a 30 días)Cabe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</si>
  <si>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SANTANDER</t>
  </si>
  <si>
    <t>Evento</t>
  </si>
  <si>
    <t>icarenas</t>
  </si>
  <si>
    <t>49</t>
  </si>
  <si>
    <t>Factura no cumple requisitos legales</t>
  </si>
  <si>
    <t>1</t>
  </si>
  <si>
    <t>coddevolucion</t>
  </si>
  <si>
    <t>CODIGO_REPS_IPS</t>
  </si>
  <si>
    <t>NIT_PROVEEDOR</t>
  </si>
  <si>
    <t>NOMBRE_PROVEEDOR</t>
  </si>
  <si>
    <t>DptoIPS</t>
  </si>
  <si>
    <t>MpioIPS</t>
  </si>
  <si>
    <t>nrofactura</t>
  </si>
  <si>
    <t>Observacion</t>
  </si>
  <si>
    <t>Entrada</t>
  </si>
  <si>
    <t>valor</t>
  </si>
  <si>
    <t>Sucursal</t>
  </si>
  <si>
    <t>Modalidad</t>
  </si>
  <si>
    <t>detalle_devolucion</t>
  </si>
  <si>
    <t>codusuariorecepciono</t>
  </si>
  <si>
    <t>fechadevolucion</t>
  </si>
  <si>
    <t>FechaRecepcion</t>
  </si>
  <si>
    <t>fechaultimamodificacion</t>
  </si>
  <si>
    <t>MOTIVO_DEVOLUCION</t>
  </si>
  <si>
    <t>DESC_MOTIVO_DEVOLUCION</t>
  </si>
  <si>
    <t>Tipo</t>
  </si>
  <si>
    <t>Estado de cartera IPS: ESE HOSPITAL NUESTRA SEÑORA DEL CARMEN DE TABIO</t>
  </si>
  <si>
    <t>NIT:899999164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</si>
</sst>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 #,##0_);_(* \(#,##0\);_(* &quot;-&quot;_);_(@_)"/>
    <numFmt numFmtId="166" formatCode="_-&quot;$&quot;\ * #,##0_-;\-&quot;$&quot;\ * #,##0_-;_-&quot;$&quot;\ * &quot;-&quot;??_-;_-@_-"/>
  </numFmts>
  <fonts count="10" x14ac:knownFonts="1">
    <font>
      <sz val="11"/>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b/>
      <sz val="11"/>
      <color theme="1"/>
      <name val="Calibri"/>
      <family val="2"/>
      <scheme val="minor"/>
    </font>
    <font>
      <sz val="10"/>
      <name val="Arial"/>
      <family val="2"/>
      <charset val="1"/>
    </font>
    <font>
      <sz val="10"/>
      <name val="Arial"/>
      <family val="2"/>
    </font>
    <font>
      <sz val="11"/>
      <color theme="1"/>
      <name val="Calibri"/>
      <family val="2"/>
      <scheme val="minor"/>
    </font>
    <font>
      <sz val="11"/>
      <name val="Calibri"/>
      <family val="2"/>
      <scheme val="minor"/>
    </font>
    <font>
      <b/>
      <sz val="10"/>
      <name val="Arial"/>
      <family val="2"/>
    </font>
  </fonts>
  <fills count="8">
    <fill>
      <patternFill patternType="none"/>
    </fill>
    <fill>
      <patternFill patternType="gray125"/>
    </fill>
    <fill>
      <patternFill patternType="solid">
        <fgColor theme="8" tint="0.39997558519241921"/>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5" fillId="0" borderId="0"/>
    <xf numFmtId="0" fontId="6" fillId="0" borderId="0"/>
    <xf numFmtId="0" fontId="6" fillId="0" borderId="0"/>
    <xf numFmtId="44" fontId="7" fillId="0" borderId="0" applyFont="0" applyFill="0" applyBorder="0" applyAlignment="0" applyProtection="0"/>
  </cellStyleXfs>
  <cellXfs count="62">
    <xf numFmtId="0" fontId="0" fillId="0" borderId="0" xfId="0"/>
    <xf numFmtId="164" fontId="1" fillId="3" borderId="1" xfId="0" applyNumberFormat="1" applyFont="1" applyFill="1" applyBorder="1" applyAlignment="1">
      <alignment horizontal="center" vertical="center" wrapText="1"/>
    </xf>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0" fontId="1" fillId="0" borderId="1" xfId="0" applyFont="1" applyBorder="1"/>
    <xf numFmtId="164" fontId="1" fillId="0" borderId="1" xfId="0" applyNumberFormat="1" applyFont="1" applyBorder="1"/>
    <xf numFmtId="0" fontId="1" fillId="0" borderId="0" xfId="0" applyFont="1"/>
    <xf numFmtId="164" fontId="1" fillId="2" borderId="1" xfId="0" applyNumberFormat="1" applyFont="1" applyFill="1" applyBorder="1" applyAlignment="1">
      <alignment horizontal="center" vertical="center" wrapText="1"/>
    </xf>
    <xf numFmtId="0" fontId="2" fillId="0" borderId="2" xfId="0" applyFont="1" applyBorder="1"/>
    <xf numFmtId="164" fontId="2" fillId="0" borderId="2" xfId="0" applyNumberFormat="1" applyFont="1" applyBorder="1"/>
    <xf numFmtId="0" fontId="1" fillId="2" borderId="1" xfId="0" applyFont="1" applyFill="1" applyBorder="1" applyAlignment="1">
      <alignment horizontal="center" vertical="center" wrapText="1"/>
    </xf>
    <xf numFmtId="1" fontId="2" fillId="0" borderId="0" xfId="0" applyNumberFormat="1" applyFont="1" applyAlignment="1">
      <alignment horizont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1" fillId="3" borderId="1" xfId="0" applyFont="1" applyFill="1" applyBorder="1" applyAlignment="1">
      <alignment horizontal="center" vertical="center" wrapText="1"/>
    </xf>
    <xf numFmtId="164" fontId="1" fillId="0" borderId="1" xfId="0" applyNumberFormat="1" applyFont="1" applyBorder="1" applyAlignment="1">
      <alignment horizontal="center" vertical="center" wrapText="1"/>
    </xf>
    <xf numFmtId="1" fontId="1" fillId="0" borderId="1" xfId="0" applyNumberFormat="1" applyFont="1" applyBorder="1" applyAlignment="1">
      <alignment horizontal="center"/>
    </xf>
    <xf numFmtId="1" fontId="1" fillId="3" borderId="1" xfId="0" applyNumberFormat="1" applyFont="1" applyFill="1" applyBorder="1" applyAlignment="1">
      <alignment horizontal="center" vertical="center" wrapText="1"/>
    </xf>
    <xf numFmtId="1" fontId="2" fillId="0" borderId="3" xfId="0" applyNumberFormat="1" applyFont="1" applyBorder="1" applyAlignment="1">
      <alignment horizontal="left"/>
    </xf>
    <xf numFmtId="0" fontId="2" fillId="0" borderId="3" xfId="0" applyFont="1" applyBorder="1"/>
    <xf numFmtId="164" fontId="2" fillId="0" borderId="3" xfId="0" applyNumberFormat="1" applyFont="1" applyBorder="1"/>
    <xf numFmtId="14" fontId="0" fillId="0" borderId="0" xfId="0" applyNumberFormat="1"/>
    <xf numFmtId="164" fontId="1" fillId="3" borderId="5" xfId="0" applyNumberFormat="1" applyFont="1" applyFill="1" applyBorder="1" applyAlignment="1">
      <alignment horizontal="center" vertical="center" wrapText="1"/>
    </xf>
    <xf numFmtId="164" fontId="2" fillId="0" borderId="5" xfId="0" applyNumberFormat="1" applyFont="1" applyBorder="1"/>
    <xf numFmtId="0" fontId="0" fillId="4" borderId="0" xfId="0" applyFill="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0" fillId="4" borderId="10" xfId="0" applyFill="1" applyBorder="1"/>
    <xf numFmtId="0" fontId="0" fillId="4" borderId="9" xfId="0" applyFill="1" applyBorder="1" applyAlignment="1">
      <alignment horizontal="center"/>
    </xf>
    <xf numFmtId="0" fontId="3" fillId="4" borderId="0" xfId="0" applyFont="1" applyFill="1"/>
    <xf numFmtId="3" fontId="0" fillId="4" borderId="0" xfId="0" applyNumberFormat="1" applyFill="1"/>
    <xf numFmtId="0" fontId="3" fillId="4" borderId="0" xfId="0" applyFont="1" applyFill="1" applyAlignment="1">
      <alignment horizontal="left"/>
    </xf>
    <xf numFmtId="0" fontId="3" fillId="4" borderId="0" xfId="0" applyFont="1" applyFill="1" applyAlignment="1">
      <alignment horizontal="right"/>
    </xf>
    <xf numFmtId="0" fontId="0" fillId="4" borderId="9" xfId="0" applyFill="1" applyBorder="1" applyAlignment="1">
      <alignment horizontal="center" vertical="center"/>
    </xf>
    <xf numFmtId="3" fontId="4" fillId="3" borderId="0" xfId="0" applyNumberFormat="1" applyFont="1" applyFill="1" applyAlignment="1">
      <alignment vertical="center"/>
    </xf>
    <xf numFmtId="0" fontId="0" fillId="4" borderId="10" xfId="0" applyFill="1" applyBorder="1" applyAlignment="1">
      <alignment vertical="center"/>
    </xf>
    <xf numFmtId="0" fontId="0" fillId="4" borderId="0" xfId="0" applyFill="1" applyAlignment="1">
      <alignment vertical="center"/>
    </xf>
    <xf numFmtId="0" fontId="4" fillId="5" borderId="0" xfId="0" applyFont="1" applyFill="1"/>
    <xf numFmtId="0" fontId="0" fillId="0" borderId="9" xfId="0" applyBorder="1" applyAlignment="1">
      <alignment horizontal="center"/>
    </xf>
    <xf numFmtId="0" fontId="4" fillId="3" borderId="0" xfId="0" applyFont="1" applyFill="1"/>
    <xf numFmtId="0" fontId="4" fillId="3" borderId="0" xfId="0" applyFont="1" applyFill="1" applyAlignment="1">
      <alignment horizontal="left"/>
    </xf>
    <xf numFmtId="0" fontId="0" fillId="4" borderId="12" xfId="0" applyFill="1" applyBorder="1"/>
    <xf numFmtId="0" fontId="0" fillId="4" borderId="4" xfId="0" applyFill="1" applyBorder="1"/>
    <xf numFmtId="0" fontId="0" fillId="4" borderId="13" xfId="0" applyFill="1" applyBorder="1"/>
    <xf numFmtId="0" fontId="4" fillId="7" borderId="0" xfId="0" applyFont="1" applyFill="1"/>
    <xf numFmtId="14" fontId="0" fillId="0" borderId="0" xfId="4" applyNumberFormat="1" applyFont="1" applyFill="1"/>
    <xf numFmtId="166" fontId="0" fillId="0" borderId="0" xfId="4" applyNumberFormat="1" applyFont="1" applyFill="1"/>
    <xf numFmtId="166" fontId="4" fillId="7" borderId="0" xfId="4" applyNumberFormat="1" applyFont="1" applyFill="1"/>
    <xf numFmtId="14" fontId="4" fillId="5" borderId="0" xfId="0" applyNumberFormat="1" applyFont="1" applyFill="1" applyAlignment="1">
      <alignment horizontal="right"/>
    </xf>
    <xf numFmtId="0" fontId="4" fillId="5" borderId="0" xfId="0" applyFont="1" applyFill="1" applyAlignment="1">
      <alignment horizontal="left" vertical="center"/>
    </xf>
    <xf numFmtId="0" fontId="4" fillId="5" borderId="0" xfId="0" applyFont="1" applyFill="1" applyAlignment="1">
      <alignment horizontal="left"/>
    </xf>
    <xf numFmtId="0" fontId="0" fillId="4" borderId="0" xfId="0" applyFill="1" applyAlignment="1">
      <alignment horizontal="left"/>
    </xf>
    <xf numFmtId="0" fontId="0" fillId="0" borderId="0" xfId="0" applyAlignment="1">
      <alignment horizontal="left"/>
    </xf>
    <xf numFmtId="166" fontId="4" fillId="5" borderId="0" xfId="4" applyNumberFormat="1" applyFont="1" applyFill="1"/>
    <xf numFmtId="166" fontId="0" fillId="4" borderId="0" xfId="4" applyNumberFormat="1" applyFont="1" applyFill="1"/>
    <xf numFmtId="166" fontId="8" fillId="4" borderId="0" xfId="4" applyNumberFormat="1" applyFont="1" applyFill="1"/>
    <xf numFmtId="166" fontId="9" fillId="6" borderId="0" xfId="4" applyNumberFormat="1" applyFont="1" applyFill="1" applyAlignment="1">
      <alignment horizontal="right"/>
    </xf>
    <xf numFmtId="166" fontId="4" fillId="3" borderId="11" xfId="4" applyNumberFormat="1" applyFont="1" applyFill="1" applyBorder="1"/>
  </cellXfs>
  <cellStyles count="5">
    <cellStyle name="Excel Built-in Normal" xfId="2" xr:uid="{FEAD7595-BA08-478F-B751-377DB77EF33F}"/>
    <cellStyle name="Excel Built-in Normal 1" xfId="1" xr:uid="{415A6882-2E43-4BC3-9D04-44747B12C90A}"/>
    <cellStyle name="Moneda" xfId="4" builtinId="4"/>
    <cellStyle name="Normal" xfId="0" builtinId="0"/>
    <cellStyle name="Normal 2 2" xfId="3" xr:uid="{93DAE960-8E3E-41B7-B037-DB5BBB3569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47626</xdr:rowOff>
    </xdr:from>
    <xdr:ext cx="2190750" cy="323850"/>
    <xdr:pic>
      <xdr:nvPicPr>
        <xdr:cNvPr id="2" name="Imagen 1">
          <a:extLst>
            <a:ext uri="{FF2B5EF4-FFF2-40B4-BE49-F238E27FC236}">
              <a16:creationId xmlns:a16="http://schemas.microsoft.com/office/drawing/2014/main" id="{9E066E3F-9F30-4FEA-8200-35BBFC13F7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 y="409576"/>
          <a:ext cx="21907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PORTE%20NIT%208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E1" t="str">
            <v>Referencia</v>
          </cell>
          <cell r="F1" t="str">
            <v>Importe en moneda local</v>
          </cell>
        </row>
        <row r="2">
          <cell r="E2">
            <v>759013</v>
          </cell>
          <cell r="F2">
            <v>241680</v>
          </cell>
        </row>
        <row r="3">
          <cell r="E3">
            <v>759126</v>
          </cell>
          <cell r="F3">
            <v>301190</v>
          </cell>
        </row>
        <row r="4">
          <cell r="E4">
            <v>735567</v>
          </cell>
          <cell r="F4">
            <v>47100</v>
          </cell>
        </row>
        <row r="5">
          <cell r="E5">
            <v>728477</v>
          </cell>
          <cell r="F5">
            <v>55790</v>
          </cell>
        </row>
        <row r="6">
          <cell r="E6">
            <v>760281</v>
          </cell>
          <cell r="F6">
            <v>50100</v>
          </cell>
        </row>
        <row r="7">
          <cell r="E7">
            <v>760669</v>
          </cell>
          <cell r="F7">
            <v>64390</v>
          </cell>
        </row>
        <row r="8">
          <cell r="E8">
            <v>760870</v>
          </cell>
          <cell r="F8">
            <v>252820</v>
          </cell>
        </row>
        <row r="9">
          <cell r="E9">
            <v>737676</v>
          </cell>
          <cell r="F9">
            <v>56090</v>
          </cell>
        </row>
        <row r="10">
          <cell r="E10">
            <v>762413</v>
          </cell>
          <cell r="F10">
            <v>276390</v>
          </cell>
        </row>
        <row r="11">
          <cell r="E11">
            <v>762914</v>
          </cell>
          <cell r="F11">
            <v>48400</v>
          </cell>
        </row>
        <row r="12">
          <cell r="E12">
            <v>732282</v>
          </cell>
          <cell r="F12">
            <v>49060</v>
          </cell>
        </row>
        <row r="13">
          <cell r="E13">
            <v>751046</v>
          </cell>
          <cell r="F13">
            <v>286400</v>
          </cell>
        </row>
        <row r="14">
          <cell r="E14">
            <v>747619</v>
          </cell>
          <cell r="F14">
            <v>48400</v>
          </cell>
        </row>
        <row r="15">
          <cell r="E15">
            <v>748569</v>
          </cell>
          <cell r="F15">
            <v>158800</v>
          </cell>
        </row>
        <row r="16">
          <cell r="E16">
            <v>748591</v>
          </cell>
          <cell r="F16">
            <v>48400</v>
          </cell>
        </row>
        <row r="17">
          <cell r="E17">
            <v>748722</v>
          </cell>
          <cell r="F17">
            <v>48400</v>
          </cell>
        </row>
        <row r="18">
          <cell r="E18">
            <v>713943</v>
          </cell>
          <cell r="F18">
            <v>46900</v>
          </cell>
        </row>
        <row r="19">
          <cell r="E19">
            <v>680721</v>
          </cell>
          <cell r="F19">
            <v>42300</v>
          </cell>
        </row>
        <row r="20">
          <cell r="E20">
            <v>757060</v>
          </cell>
          <cell r="F20">
            <v>52700</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11FA2-0333-4C9F-A0D7-636868AFB720}">
  <sheetPr>
    <tabColor rgb="FF92D050"/>
  </sheetPr>
  <dimension ref="A1:P21"/>
  <sheetViews>
    <sheetView zoomScaleNormal="100" workbookViewId="0">
      <pane ySplit="1" topLeftCell="A2" activePane="bottomLeft" state="frozen"/>
      <selection pane="bottomLeft" activeCell="H15" sqref="H15"/>
    </sheetView>
  </sheetViews>
  <sheetFormatPr baseColWidth="10" defaultRowHeight="12.75" x14ac:dyDescent="0.2"/>
  <cols>
    <col min="1" max="1" width="11.7109375" style="2" customWidth="1"/>
    <col min="2" max="2" width="17.140625" style="2" bestFit="1" customWidth="1"/>
    <col min="3" max="3" width="12.42578125" style="3" customWidth="1"/>
    <col min="4" max="4" width="12.5703125" style="3" customWidth="1"/>
    <col min="5" max="5" width="12.140625" style="3" customWidth="1"/>
    <col min="6" max="7" width="13" style="3" customWidth="1"/>
    <col min="8" max="11" width="11.42578125" style="3"/>
    <col min="12" max="12" width="17.42578125" style="3" bestFit="1" customWidth="1"/>
    <col min="13" max="13" width="22.7109375" style="13" customWidth="1"/>
    <col min="14" max="14" width="31.140625" style="2" customWidth="1"/>
    <col min="15" max="15" width="12.42578125" style="3" customWidth="1"/>
    <col min="16" max="16384" width="11.42578125" style="2"/>
  </cols>
  <sheetData>
    <row r="1" spans="1:16" s="15" customFormat="1" ht="36" customHeight="1" x14ac:dyDescent="0.25">
      <c r="B1" s="12" t="s">
        <v>12</v>
      </c>
      <c r="C1" s="9" t="s">
        <v>13</v>
      </c>
      <c r="D1" s="9" t="s">
        <v>0</v>
      </c>
      <c r="E1" s="1" t="s">
        <v>1</v>
      </c>
      <c r="F1" s="1" t="s">
        <v>2</v>
      </c>
      <c r="G1" s="1" t="s">
        <v>3</v>
      </c>
      <c r="H1" s="1" t="s">
        <v>4</v>
      </c>
      <c r="I1" s="1" t="s">
        <v>5</v>
      </c>
      <c r="J1" s="1" t="s">
        <v>6</v>
      </c>
      <c r="K1" s="24" t="s">
        <v>15</v>
      </c>
      <c r="L1" s="1" t="s">
        <v>7</v>
      </c>
      <c r="M1" s="19" t="s">
        <v>8</v>
      </c>
      <c r="N1" s="16" t="s">
        <v>14</v>
      </c>
      <c r="O1" s="17" t="s">
        <v>9</v>
      </c>
      <c r="P1" s="14" t="s">
        <v>10</v>
      </c>
    </row>
    <row r="2" spans="1:16" ht="15" x14ac:dyDescent="0.25">
      <c r="A2" s="4"/>
      <c r="B2" s="4">
        <v>732594</v>
      </c>
      <c r="C2" s="5">
        <v>1067600</v>
      </c>
      <c r="D2" s="5">
        <v>503000</v>
      </c>
      <c r="E2" s="5"/>
      <c r="F2" s="5">
        <f>C2</f>
        <v>1067600</v>
      </c>
      <c r="G2" s="5"/>
      <c r="H2" s="5"/>
      <c r="I2" s="5"/>
      <c r="J2" s="5"/>
      <c r="K2" s="25"/>
      <c r="L2" s="5"/>
      <c r="M2" t="s">
        <v>45</v>
      </c>
      <c r="N2" t="s">
        <v>52</v>
      </c>
      <c r="O2" s="5">
        <f>D2-SUM(E2:L2)</f>
        <v>-564600</v>
      </c>
      <c r="P2" s="4"/>
    </row>
    <row r="3" spans="1:16" x14ac:dyDescent="0.2">
      <c r="A3" s="4"/>
      <c r="B3" s="4">
        <v>735567</v>
      </c>
      <c r="C3" s="5">
        <v>47100</v>
      </c>
      <c r="D3" s="5">
        <v>47100</v>
      </c>
      <c r="E3" s="5">
        <f>VLOOKUP(B3,[1]Sheet1!$E:$F,2,0)</f>
        <v>47100</v>
      </c>
      <c r="F3" s="5"/>
      <c r="G3" s="5"/>
      <c r="H3" s="5"/>
      <c r="I3" s="5"/>
      <c r="J3" s="5"/>
      <c r="K3" s="25"/>
      <c r="L3" s="5"/>
      <c r="M3" s="20"/>
      <c r="N3" s="4"/>
      <c r="O3" s="5">
        <f t="shared" ref="O3:O18" si="0">D3-SUM(E3:L3)</f>
        <v>0</v>
      </c>
      <c r="P3" s="4"/>
    </row>
    <row r="4" spans="1:16" x14ac:dyDescent="0.2">
      <c r="A4" s="4"/>
      <c r="B4" s="4">
        <v>737676</v>
      </c>
      <c r="C4" s="5">
        <v>56090</v>
      </c>
      <c r="D4" s="5">
        <v>56090</v>
      </c>
      <c r="E4" s="5">
        <f>VLOOKUP(B4,[1]Sheet1!$E:$F,2,0)</f>
        <v>56090</v>
      </c>
      <c r="F4" s="5"/>
      <c r="G4" s="5"/>
      <c r="H4" s="22"/>
      <c r="I4" s="5"/>
      <c r="J4" s="5"/>
      <c r="K4" s="25"/>
      <c r="L4" s="5"/>
      <c r="M4" s="20"/>
      <c r="N4" s="4"/>
      <c r="O4" s="5">
        <f t="shared" si="0"/>
        <v>0</v>
      </c>
      <c r="P4" s="4"/>
    </row>
    <row r="5" spans="1:16" x14ac:dyDescent="0.2">
      <c r="A5" s="4"/>
      <c r="B5" s="4">
        <v>742647</v>
      </c>
      <c r="C5" s="5">
        <v>61390</v>
      </c>
      <c r="D5" s="5">
        <v>61390</v>
      </c>
      <c r="E5" s="5"/>
      <c r="F5" s="5"/>
      <c r="G5" s="5"/>
      <c r="H5" s="22">
        <v>61390</v>
      </c>
      <c r="I5" s="5"/>
      <c r="J5" s="5"/>
      <c r="K5" s="25"/>
      <c r="L5" s="5"/>
      <c r="M5" s="20"/>
      <c r="N5" s="4"/>
      <c r="O5" s="5">
        <f t="shared" si="0"/>
        <v>0</v>
      </c>
      <c r="P5" s="4"/>
    </row>
    <row r="6" spans="1:16" x14ac:dyDescent="0.2">
      <c r="A6" s="4"/>
      <c r="B6" s="4">
        <v>747619</v>
      </c>
      <c r="C6" s="5">
        <v>48400</v>
      </c>
      <c r="D6" s="5">
        <v>48400</v>
      </c>
      <c r="E6" s="5">
        <f>VLOOKUP(B6,[1]Sheet1!$E:$F,2,0)</f>
        <v>48400</v>
      </c>
      <c r="F6" s="5"/>
      <c r="G6" s="5"/>
      <c r="H6" s="5"/>
      <c r="I6" s="5"/>
      <c r="J6" s="5"/>
      <c r="K6" s="25"/>
      <c r="L6" s="5"/>
      <c r="M6" s="20"/>
      <c r="N6" s="4"/>
      <c r="O6" s="5">
        <f t="shared" si="0"/>
        <v>0</v>
      </c>
      <c r="P6" s="4"/>
    </row>
    <row r="7" spans="1:16" x14ac:dyDescent="0.2">
      <c r="A7" s="10"/>
      <c r="B7" s="10">
        <v>748569</v>
      </c>
      <c r="C7" s="11">
        <v>158800</v>
      </c>
      <c r="D7" s="11">
        <v>158800</v>
      </c>
      <c r="E7" s="5">
        <f>VLOOKUP(B7,[1]Sheet1!$E:$F,2,0)</f>
        <v>158800</v>
      </c>
      <c r="F7" s="5"/>
      <c r="G7" s="5"/>
      <c r="H7" s="11"/>
      <c r="I7" s="5"/>
      <c r="J7" s="5"/>
      <c r="K7" s="25"/>
      <c r="L7" s="5"/>
      <c r="M7" s="20"/>
      <c r="N7" s="4"/>
      <c r="O7" s="5">
        <f t="shared" si="0"/>
        <v>0</v>
      </c>
      <c r="P7" s="10"/>
    </row>
    <row r="8" spans="1:16" x14ac:dyDescent="0.2">
      <c r="A8" s="10"/>
      <c r="B8" s="10">
        <v>748591</v>
      </c>
      <c r="C8" s="11">
        <v>48400</v>
      </c>
      <c r="D8" s="11">
        <v>48400</v>
      </c>
      <c r="E8" s="5">
        <f>VLOOKUP(B8,[1]Sheet1!$E:$F,2,0)</f>
        <v>48400</v>
      </c>
      <c r="F8" s="5"/>
      <c r="G8" s="5"/>
      <c r="H8" s="11"/>
      <c r="I8" s="5"/>
      <c r="J8" s="5"/>
      <c r="K8" s="25"/>
      <c r="L8" s="5"/>
      <c r="M8" s="20"/>
      <c r="N8" s="4"/>
      <c r="O8" s="5">
        <f t="shared" si="0"/>
        <v>0</v>
      </c>
      <c r="P8" s="10"/>
    </row>
    <row r="9" spans="1:16" x14ac:dyDescent="0.2">
      <c r="A9" s="10"/>
      <c r="B9" s="10">
        <v>748722</v>
      </c>
      <c r="C9" s="11">
        <v>48400</v>
      </c>
      <c r="D9" s="11">
        <v>48400</v>
      </c>
      <c r="E9" s="5">
        <f>VLOOKUP(B9,[1]Sheet1!$E:$F,2,0)</f>
        <v>48400</v>
      </c>
      <c r="F9" s="5"/>
      <c r="G9" s="5"/>
      <c r="H9" s="11"/>
      <c r="I9" s="5"/>
      <c r="J9" s="5"/>
      <c r="K9" s="25"/>
      <c r="L9" s="5"/>
      <c r="M9" s="20"/>
      <c r="N9" s="4"/>
      <c r="O9" s="5">
        <f t="shared" si="0"/>
        <v>0</v>
      </c>
      <c r="P9" s="10"/>
    </row>
    <row r="10" spans="1:16" x14ac:dyDescent="0.2">
      <c r="A10" s="10"/>
      <c r="B10" s="10">
        <v>751046</v>
      </c>
      <c r="C10" s="11">
        <v>286400</v>
      </c>
      <c r="D10" s="11">
        <v>286400</v>
      </c>
      <c r="E10" s="5">
        <f>VLOOKUP(B10,[1]Sheet1!$E:$F,2,0)</f>
        <v>286400</v>
      </c>
      <c r="F10" s="5"/>
      <c r="G10" s="5"/>
      <c r="H10" s="11"/>
      <c r="I10" s="5"/>
      <c r="J10" s="5"/>
      <c r="K10" s="25"/>
      <c r="L10" s="5"/>
      <c r="M10" s="20"/>
      <c r="N10" s="4"/>
      <c r="O10" s="5">
        <f t="shared" si="0"/>
        <v>0</v>
      </c>
      <c r="P10" s="10"/>
    </row>
    <row r="11" spans="1:16" x14ac:dyDescent="0.2">
      <c r="A11" s="10"/>
      <c r="B11" s="10">
        <v>757060</v>
      </c>
      <c r="C11" s="11">
        <v>52700</v>
      </c>
      <c r="D11" s="11">
        <v>52700</v>
      </c>
      <c r="E11" s="5">
        <f>VLOOKUP(B11,[1]Sheet1!$E:$F,2,0)</f>
        <v>52700</v>
      </c>
      <c r="F11" s="5"/>
      <c r="G11" s="5"/>
      <c r="H11" s="11"/>
      <c r="I11" s="5"/>
      <c r="J11" s="5"/>
      <c r="K11" s="25"/>
      <c r="L11" s="11"/>
      <c r="M11" s="20"/>
      <c r="N11" s="4"/>
      <c r="O11" s="5">
        <f t="shared" si="0"/>
        <v>0</v>
      </c>
      <c r="P11" s="10"/>
    </row>
    <row r="12" spans="1:16" x14ac:dyDescent="0.2">
      <c r="A12" s="10"/>
      <c r="B12" s="10">
        <v>759013</v>
      </c>
      <c r="C12" s="11">
        <v>241680</v>
      </c>
      <c r="D12" s="11">
        <v>241680</v>
      </c>
      <c r="E12" s="5">
        <f>VLOOKUP(B12,[1]Sheet1!$E:$F,2,0)</f>
        <v>241680</v>
      </c>
      <c r="F12" s="5"/>
      <c r="G12" s="5"/>
      <c r="H12" s="5"/>
      <c r="I12" s="5"/>
      <c r="J12" s="5"/>
      <c r="K12" s="25"/>
      <c r="L12" s="11"/>
      <c r="M12" s="20"/>
      <c r="N12" s="4"/>
      <c r="O12" s="5">
        <f t="shared" si="0"/>
        <v>0</v>
      </c>
      <c r="P12" s="10"/>
    </row>
    <row r="13" spans="1:16" x14ac:dyDescent="0.2">
      <c r="A13" s="10"/>
      <c r="B13" s="10">
        <v>759126</v>
      </c>
      <c r="C13" s="11">
        <v>301190</v>
      </c>
      <c r="D13" s="11">
        <v>301190</v>
      </c>
      <c r="E13" s="5">
        <f>VLOOKUP(B13,[1]Sheet1!$E:$F,2,0)</f>
        <v>301190</v>
      </c>
      <c r="F13" s="5"/>
      <c r="G13" s="5"/>
      <c r="H13" s="11"/>
      <c r="I13" s="5"/>
      <c r="J13" s="5"/>
      <c r="K13" s="25"/>
      <c r="L13" s="5"/>
      <c r="M13" s="20"/>
      <c r="N13" s="4"/>
      <c r="O13" s="5">
        <f t="shared" si="0"/>
        <v>0</v>
      </c>
      <c r="P13" s="10"/>
    </row>
    <row r="14" spans="1:16" x14ac:dyDescent="0.2">
      <c r="A14" s="10"/>
      <c r="B14" s="10">
        <v>760281</v>
      </c>
      <c r="C14" s="11">
        <v>50100</v>
      </c>
      <c r="D14" s="11">
        <v>50100</v>
      </c>
      <c r="E14" s="5">
        <f>VLOOKUP(B14,[1]Sheet1!$E:$F,2,0)</f>
        <v>50100</v>
      </c>
      <c r="F14" s="5"/>
      <c r="G14" s="5"/>
      <c r="H14" s="11"/>
      <c r="I14" s="5"/>
      <c r="J14" s="5"/>
      <c r="K14" s="25"/>
      <c r="L14" s="5"/>
      <c r="M14" s="20"/>
      <c r="N14" s="4"/>
      <c r="O14" s="5">
        <f t="shared" si="0"/>
        <v>0</v>
      </c>
      <c r="P14" s="10"/>
    </row>
    <row r="15" spans="1:16" x14ac:dyDescent="0.2">
      <c r="A15" s="10"/>
      <c r="B15" s="10">
        <v>760669</v>
      </c>
      <c r="C15" s="11">
        <v>64390</v>
      </c>
      <c r="D15" s="11">
        <v>64390</v>
      </c>
      <c r="E15" s="5">
        <f>VLOOKUP(B15,[1]Sheet1!$E:$F,2,0)</f>
        <v>64390</v>
      </c>
      <c r="F15" s="5"/>
      <c r="G15" s="5"/>
      <c r="H15" s="11"/>
      <c r="I15" s="5"/>
      <c r="J15" s="5"/>
      <c r="K15" s="25"/>
      <c r="L15" s="5"/>
      <c r="M15" s="20"/>
      <c r="N15" s="4"/>
      <c r="O15" s="5">
        <f t="shared" si="0"/>
        <v>0</v>
      </c>
      <c r="P15" s="10"/>
    </row>
    <row r="16" spans="1:16" x14ac:dyDescent="0.2">
      <c r="A16" s="10"/>
      <c r="B16" s="10">
        <v>760870</v>
      </c>
      <c r="C16" s="11">
        <v>252820</v>
      </c>
      <c r="D16" s="11">
        <v>252820</v>
      </c>
      <c r="E16" s="5">
        <f>VLOOKUP(B16,[1]Sheet1!$E:$F,2,0)</f>
        <v>252820</v>
      </c>
      <c r="F16" s="5"/>
      <c r="G16" s="5"/>
      <c r="H16" s="11"/>
      <c r="I16" s="5"/>
      <c r="J16" s="11"/>
      <c r="K16" s="25"/>
      <c r="L16" s="11"/>
      <c r="M16" s="20"/>
      <c r="N16" s="4"/>
      <c r="O16" s="5">
        <f t="shared" si="0"/>
        <v>0</v>
      </c>
      <c r="P16" s="10"/>
    </row>
    <row r="17" spans="1:16" x14ac:dyDescent="0.2">
      <c r="A17" s="10"/>
      <c r="B17" s="10">
        <v>762413</v>
      </c>
      <c r="C17" s="11">
        <v>276390</v>
      </c>
      <c r="D17" s="11">
        <v>276390</v>
      </c>
      <c r="E17" s="5">
        <f>VLOOKUP(B17,[1]Sheet1!$E:$F,2,0)</f>
        <v>276390</v>
      </c>
      <c r="F17" s="5"/>
      <c r="G17" s="5"/>
      <c r="H17" s="5"/>
      <c r="I17" s="5"/>
      <c r="J17" s="5"/>
      <c r="K17" s="25"/>
      <c r="L17" s="5"/>
      <c r="M17" s="20"/>
      <c r="N17" s="4"/>
      <c r="O17" s="5">
        <f t="shared" si="0"/>
        <v>0</v>
      </c>
      <c r="P17" s="10"/>
    </row>
    <row r="18" spans="1:16" x14ac:dyDescent="0.2">
      <c r="A18" s="10"/>
      <c r="B18" s="10">
        <v>762914</v>
      </c>
      <c r="C18" s="11">
        <v>48400</v>
      </c>
      <c r="D18" s="11">
        <v>48400</v>
      </c>
      <c r="E18" s="5">
        <f>VLOOKUP(B18,[1]Sheet1!$E:$F,2,0)</f>
        <v>48400</v>
      </c>
      <c r="F18" s="5"/>
      <c r="G18" s="5"/>
      <c r="H18" s="5"/>
      <c r="I18" s="5"/>
      <c r="J18" s="5"/>
      <c r="K18" s="25"/>
      <c r="L18" s="11"/>
      <c r="M18" s="20"/>
      <c r="N18" s="4"/>
      <c r="O18" s="5">
        <f t="shared" si="0"/>
        <v>0</v>
      </c>
      <c r="P18" s="4"/>
    </row>
    <row r="19" spans="1:16" x14ac:dyDescent="0.2">
      <c r="A19" s="10"/>
      <c r="B19" s="10"/>
      <c r="C19" s="11"/>
      <c r="D19" s="11"/>
      <c r="E19" s="5"/>
      <c r="F19" s="5"/>
      <c r="G19" s="5"/>
      <c r="H19" s="5"/>
      <c r="I19" s="5"/>
      <c r="J19" s="5"/>
      <c r="K19" s="25"/>
      <c r="L19" s="5"/>
      <c r="M19" s="20"/>
      <c r="N19" s="4"/>
      <c r="O19" s="5"/>
      <c r="P19" s="10"/>
    </row>
    <row r="20" spans="1:16" x14ac:dyDescent="0.2">
      <c r="A20" s="21"/>
      <c r="B20" s="21"/>
      <c r="C20" s="22"/>
      <c r="D20" s="22"/>
      <c r="E20" s="5"/>
      <c r="F20" s="5"/>
      <c r="G20" s="5"/>
      <c r="H20" s="22"/>
      <c r="I20" s="5"/>
      <c r="J20" s="5"/>
      <c r="K20" s="25"/>
      <c r="L20" s="5"/>
      <c r="M20" s="20"/>
      <c r="N20" s="4"/>
      <c r="O20" s="5"/>
      <c r="P20" s="21"/>
    </row>
    <row r="21" spans="1:16" s="8" customFormat="1" x14ac:dyDescent="0.2">
      <c r="A21" s="6" t="s">
        <v>11</v>
      </c>
      <c r="B21" s="6" t="s">
        <v>11</v>
      </c>
      <c r="C21" s="7">
        <f t="shared" ref="C21:L21" si="1">SUM(C2:C20)</f>
        <v>3110250</v>
      </c>
      <c r="D21" s="7">
        <f t="shared" si="1"/>
        <v>2545650</v>
      </c>
      <c r="E21" s="7">
        <f t="shared" si="1"/>
        <v>1981260</v>
      </c>
      <c r="F21" s="7">
        <f t="shared" si="1"/>
        <v>1067600</v>
      </c>
      <c r="G21" s="7">
        <f t="shared" si="1"/>
        <v>0</v>
      </c>
      <c r="H21" s="7">
        <f t="shared" si="1"/>
        <v>61390</v>
      </c>
      <c r="I21" s="7">
        <f t="shared" si="1"/>
        <v>0</v>
      </c>
      <c r="J21" s="7">
        <f t="shared" si="1"/>
        <v>0</v>
      </c>
      <c r="K21" s="7">
        <f t="shared" si="1"/>
        <v>0</v>
      </c>
      <c r="L21" s="7">
        <f t="shared" si="1"/>
        <v>0</v>
      </c>
      <c r="M21" s="18"/>
      <c r="N21" s="18"/>
      <c r="O21" s="7">
        <f t="shared" ref="O21" si="2">D21-SUM(E21:L21)</f>
        <v>-564600</v>
      </c>
      <c r="P21" s="6"/>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75E2F-17CE-4C97-B654-99C8D7AAD8A7}">
  <dimension ref="A1:U2"/>
  <sheetViews>
    <sheetView workbookViewId="0">
      <selection activeCell="A2" sqref="A2"/>
    </sheetView>
  </sheetViews>
  <sheetFormatPr baseColWidth="10" defaultRowHeight="15" x14ac:dyDescent="0.25"/>
  <sheetData>
    <row r="1" spans="1:21" x14ac:dyDescent="0.25">
      <c r="A1" t="s">
        <v>59</v>
      </c>
      <c r="B1" t="s">
        <v>60</v>
      </c>
      <c r="C1" t="s">
        <v>61</v>
      </c>
      <c r="D1" t="s">
        <v>62</v>
      </c>
      <c r="E1" t="s">
        <v>63</v>
      </c>
      <c r="F1" t="s">
        <v>64</v>
      </c>
      <c r="G1" t="s">
        <v>65</v>
      </c>
      <c r="H1" t="s">
        <v>66</v>
      </c>
      <c r="I1" t="s">
        <v>67</v>
      </c>
      <c r="J1" t="s">
        <v>68</v>
      </c>
      <c r="K1" t="s">
        <v>69</v>
      </c>
      <c r="L1" t="s">
        <v>70</v>
      </c>
      <c r="M1" t="s">
        <v>71</v>
      </c>
      <c r="N1" t="s">
        <v>72</v>
      </c>
      <c r="O1" t="s">
        <v>73</v>
      </c>
      <c r="P1" t="s">
        <v>74</v>
      </c>
      <c r="Q1" t="s">
        <v>75</v>
      </c>
      <c r="R1" t="s">
        <v>76</v>
      </c>
      <c r="S1" t="s">
        <v>77</v>
      </c>
      <c r="T1" t="s">
        <v>78</v>
      </c>
      <c r="U1" t="s">
        <v>67</v>
      </c>
    </row>
    <row r="2" spans="1:21" x14ac:dyDescent="0.25">
      <c r="A2" t="s">
        <v>45</v>
      </c>
      <c r="B2" t="s">
        <v>46</v>
      </c>
      <c r="C2" t="s">
        <v>47</v>
      </c>
      <c r="D2" t="s">
        <v>48</v>
      </c>
      <c r="E2" t="s">
        <v>49</v>
      </c>
      <c r="F2" t="s">
        <v>50</v>
      </c>
      <c r="G2" t="s">
        <v>51</v>
      </c>
      <c r="H2" t="s">
        <v>52</v>
      </c>
      <c r="I2">
        <v>1</v>
      </c>
      <c r="J2">
        <v>1067600</v>
      </c>
      <c r="K2" t="s">
        <v>53</v>
      </c>
      <c r="L2" t="s">
        <v>54</v>
      </c>
      <c r="N2" t="s">
        <v>55</v>
      </c>
      <c r="O2" s="23">
        <v>42702</v>
      </c>
      <c r="P2" s="23">
        <v>42697</v>
      </c>
      <c r="Q2" s="23">
        <v>42702</v>
      </c>
      <c r="R2" t="s">
        <v>56</v>
      </c>
      <c r="S2" t="s">
        <v>57</v>
      </c>
      <c r="T2" t="s">
        <v>58</v>
      </c>
      <c r="U2">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5C318-67F4-4506-9CC0-DE46FAEBB483}">
  <dimension ref="A1:H18"/>
  <sheetViews>
    <sheetView workbookViewId="0">
      <selection activeCell="G20" sqref="G20"/>
    </sheetView>
  </sheetViews>
  <sheetFormatPr baseColWidth="10" defaultRowHeight="15" x14ac:dyDescent="0.25"/>
  <cols>
    <col min="4" max="4" width="20.42578125" customWidth="1"/>
  </cols>
  <sheetData>
    <row r="1" spans="1:8" x14ac:dyDescent="0.25">
      <c r="A1" s="48" t="s">
        <v>37</v>
      </c>
      <c r="B1" s="48" t="s">
        <v>38</v>
      </c>
      <c r="C1" s="48" t="s">
        <v>39</v>
      </c>
      <c r="D1" s="48" t="s">
        <v>40</v>
      </c>
      <c r="E1" s="48" t="s">
        <v>41</v>
      </c>
      <c r="F1" s="48" t="s">
        <v>42</v>
      </c>
      <c r="G1" s="48" t="s">
        <v>43</v>
      </c>
      <c r="H1" s="48" t="s">
        <v>44</v>
      </c>
    </row>
    <row r="2" spans="1:8" x14ac:dyDescent="0.25">
      <c r="A2">
        <v>732594</v>
      </c>
      <c r="B2" s="23">
        <v>42664</v>
      </c>
      <c r="C2" s="49">
        <v>42696</v>
      </c>
      <c r="D2" s="50">
        <v>1067600</v>
      </c>
      <c r="E2" s="50">
        <v>0</v>
      </c>
      <c r="F2" s="50">
        <v>564600</v>
      </c>
      <c r="G2" s="50">
        <v>0</v>
      </c>
      <c r="H2" s="51">
        <f t="shared" ref="H2:H18" si="0">+D2-E2-F2-G2</f>
        <v>503000</v>
      </c>
    </row>
    <row r="3" spans="1:8" x14ac:dyDescent="0.25">
      <c r="A3">
        <v>735567</v>
      </c>
      <c r="B3" s="23">
        <v>42692</v>
      </c>
      <c r="C3" s="49">
        <v>42717</v>
      </c>
      <c r="D3" s="50">
        <v>47100</v>
      </c>
      <c r="E3" s="50">
        <v>0</v>
      </c>
      <c r="F3" s="50">
        <v>0</v>
      </c>
      <c r="G3" s="50">
        <v>0</v>
      </c>
      <c r="H3" s="51">
        <f t="shared" si="0"/>
        <v>47100</v>
      </c>
    </row>
    <row r="4" spans="1:8" x14ac:dyDescent="0.25">
      <c r="A4">
        <v>737676</v>
      </c>
      <c r="B4" s="23">
        <v>42712</v>
      </c>
      <c r="C4" s="49">
        <v>42752</v>
      </c>
      <c r="D4" s="50">
        <v>56090</v>
      </c>
      <c r="E4" s="50">
        <v>0</v>
      </c>
      <c r="F4" s="50">
        <v>0</v>
      </c>
      <c r="G4" s="50">
        <v>0</v>
      </c>
      <c r="H4" s="51">
        <f t="shared" si="0"/>
        <v>56090</v>
      </c>
    </row>
    <row r="5" spans="1:8" x14ac:dyDescent="0.25">
      <c r="A5">
        <v>742647</v>
      </c>
      <c r="B5" s="23">
        <v>42759</v>
      </c>
      <c r="C5" s="49">
        <v>42780</v>
      </c>
      <c r="D5" s="50">
        <v>61390</v>
      </c>
      <c r="E5" s="50">
        <v>0</v>
      </c>
      <c r="F5" s="50">
        <v>0</v>
      </c>
      <c r="G5" s="50">
        <v>0</v>
      </c>
      <c r="H5" s="51">
        <f t="shared" si="0"/>
        <v>61390</v>
      </c>
    </row>
    <row r="6" spans="1:8" x14ac:dyDescent="0.25">
      <c r="A6">
        <v>747619</v>
      </c>
      <c r="B6" s="23">
        <v>42831</v>
      </c>
      <c r="C6" s="49">
        <v>42894</v>
      </c>
      <c r="D6" s="50">
        <v>48400</v>
      </c>
      <c r="E6" s="50">
        <v>0</v>
      </c>
      <c r="F6" s="50">
        <v>0</v>
      </c>
      <c r="G6" s="50">
        <v>0</v>
      </c>
      <c r="H6" s="51">
        <f t="shared" si="0"/>
        <v>48400</v>
      </c>
    </row>
    <row r="7" spans="1:8" x14ac:dyDescent="0.25">
      <c r="A7">
        <v>748569</v>
      </c>
      <c r="B7" s="23">
        <v>42849</v>
      </c>
      <c r="C7" s="49">
        <v>42894</v>
      </c>
      <c r="D7" s="50">
        <v>158800</v>
      </c>
      <c r="E7" s="50">
        <v>0</v>
      </c>
      <c r="F7" s="50">
        <v>0</v>
      </c>
      <c r="G7" s="50">
        <v>0</v>
      </c>
      <c r="H7" s="51">
        <f t="shared" si="0"/>
        <v>158800</v>
      </c>
    </row>
    <row r="8" spans="1:8" x14ac:dyDescent="0.25">
      <c r="A8">
        <v>748591</v>
      </c>
      <c r="B8" s="23">
        <v>42849</v>
      </c>
      <c r="C8" s="49">
        <v>42894</v>
      </c>
      <c r="D8" s="50">
        <v>48400</v>
      </c>
      <c r="E8" s="50">
        <v>0</v>
      </c>
      <c r="F8" s="50">
        <v>0</v>
      </c>
      <c r="G8" s="50">
        <v>0</v>
      </c>
      <c r="H8" s="51">
        <f t="shared" si="0"/>
        <v>48400</v>
      </c>
    </row>
    <row r="9" spans="1:8" x14ac:dyDescent="0.25">
      <c r="A9">
        <v>748722</v>
      </c>
      <c r="B9" s="23">
        <v>42850</v>
      </c>
      <c r="C9" s="49">
        <v>42894</v>
      </c>
      <c r="D9" s="50">
        <v>48400</v>
      </c>
      <c r="E9" s="50">
        <v>0</v>
      </c>
      <c r="F9" s="50">
        <v>0</v>
      </c>
      <c r="G9" s="50">
        <v>0</v>
      </c>
      <c r="H9" s="51">
        <f t="shared" si="0"/>
        <v>48400</v>
      </c>
    </row>
    <row r="10" spans="1:8" x14ac:dyDescent="0.25">
      <c r="A10">
        <v>751046</v>
      </c>
      <c r="B10" s="23">
        <v>42885</v>
      </c>
      <c r="C10" s="49">
        <v>42894</v>
      </c>
      <c r="D10" s="50">
        <v>286400</v>
      </c>
      <c r="E10" s="50">
        <v>0</v>
      </c>
      <c r="F10" s="50">
        <v>0</v>
      </c>
      <c r="G10" s="50">
        <v>0</v>
      </c>
      <c r="H10" s="51">
        <f t="shared" si="0"/>
        <v>286400</v>
      </c>
    </row>
    <row r="11" spans="1:8" x14ac:dyDescent="0.25">
      <c r="A11">
        <v>757060</v>
      </c>
      <c r="B11" s="23">
        <v>42970</v>
      </c>
      <c r="C11" s="49">
        <v>42993</v>
      </c>
      <c r="D11" s="50">
        <v>52700</v>
      </c>
      <c r="E11" s="50">
        <v>0</v>
      </c>
      <c r="F11" s="50">
        <v>0</v>
      </c>
      <c r="G11" s="50">
        <v>0</v>
      </c>
      <c r="H11" s="51">
        <f t="shared" si="0"/>
        <v>52700</v>
      </c>
    </row>
    <row r="12" spans="1:8" x14ac:dyDescent="0.25">
      <c r="A12">
        <v>759013</v>
      </c>
      <c r="B12" s="23">
        <v>42998</v>
      </c>
      <c r="C12" s="49">
        <v>43026</v>
      </c>
      <c r="D12" s="50">
        <v>241680</v>
      </c>
      <c r="E12" s="50">
        <v>0</v>
      </c>
      <c r="F12" s="50">
        <v>0</v>
      </c>
      <c r="G12" s="50">
        <v>0</v>
      </c>
      <c r="H12" s="51">
        <f t="shared" si="0"/>
        <v>241680</v>
      </c>
    </row>
    <row r="13" spans="1:8" x14ac:dyDescent="0.25">
      <c r="A13">
        <v>759126</v>
      </c>
      <c r="B13" s="23">
        <v>42998</v>
      </c>
      <c r="C13" s="49">
        <v>43026</v>
      </c>
      <c r="D13" s="50">
        <v>301190</v>
      </c>
      <c r="E13" s="50">
        <v>0</v>
      </c>
      <c r="F13" s="50">
        <v>0</v>
      </c>
      <c r="G13" s="50">
        <v>0</v>
      </c>
      <c r="H13" s="51">
        <f t="shared" si="0"/>
        <v>301190</v>
      </c>
    </row>
    <row r="14" spans="1:8" x14ac:dyDescent="0.25">
      <c r="A14">
        <v>760281</v>
      </c>
      <c r="B14" s="23">
        <v>43018</v>
      </c>
      <c r="C14" s="49">
        <v>43054</v>
      </c>
      <c r="D14" s="50">
        <v>50100</v>
      </c>
      <c r="E14" s="50">
        <v>0</v>
      </c>
      <c r="F14" s="50">
        <v>0</v>
      </c>
      <c r="G14" s="50">
        <v>0</v>
      </c>
      <c r="H14" s="51">
        <f t="shared" si="0"/>
        <v>50100</v>
      </c>
    </row>
    <row r="15" spans="1:8" x14ac:dyDescent="0.25">
      <c r="A15">
        <v>760669</v>
      </c>
      <c r="B15" s="23">
        <v>43025</v>
      </c>
      <c r="C15" s="49">
        <v>43054</v>
      </c>
      <c r="D15" s="50">
        <v>64390</v>
      </c>
      <c r="E15" s="50">
        <v>0</v>
      </c>
      <c r="F15" s="50">
        <v>0</v>
      </c>
      <c r="G15" s="50">
        <v>0</v>
      </c>
      <c r="H15" s="51">
        <f t="shared" si="0"/>
        <v>64390</v>
      </c>
    </row>
    <row r="16" spans="1:8" x14ac:dyDescent="0.25">
      <c r="A16">
        <v>760870</v>
      </c>
      <c r="B16" s="23">
        <v>43027</v>
      </c>
      <c r="C16" s="49">
        <v>43054</v>
      </c>
      <c r="D16" s="50">
        <v>252820</v>
      </c>
      <c r="E16" s="50">
        <v>0</v>
      </c>
      <c r="F16" s="50">
        <v>0</v>
      </c>
      <c r="G16" s="50">
        <v>0</v>
      </c>
      <c r="H16" s="51">
        <f t="shared" si="0"/>
        <v>252820</v>
      </c>
    </row>
    <row r="17" spans="1:8" x14ac:dyDescent="0.25">
      <c r="A17">
        <v>762413</v>
      </c>
      <c r="B17" s="23">
        <v>43054</v>
      </c>
      <c r="C17" s="49">
        <v>43081</v>
      </c>
      <c r="D17" s="50">
        <v>276390</v>
      </c>
      <c r="E17" s="50">
        <v>0</v>
      </c>
      <c r="F17" s="50">
        <v>0</v>
      </c>
      <c r="G17" s="50">
        <v>0</v>
      </c>
      <c r="H17" s="51">
        <f t="shared" si="0"/>
        <v>276390</v>
      </c>
    </row>
    <row r="18" spans="1:8" x14ac:dyDescent="0.25">
      <c r="A18">
        <v>762914</v>
      </c>
      <c r="B18" s="23">
        <v>43059</v>
      </c>
      <c r="C18" s="49">
        <v>43081</v>
      </c>
      <c r="D18" s="50">
        <v>48400</v>
      </c>
      <c r="E18" s="50">
        <v>0</v>
      </c>
      <c r="F18" s="50">
        <v>0</v>
      </c>
      <c r="G18" s="50">
        <v>0</v>
      </c>
      <c r="H18" s="51">
        <f t="shared" si="0"/>
        <v>48400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EB937-0770-4ACB-B88F-EF54F17B6C5F}">
  <sheetPr>
    <tabColor rgb="FF92D050"/>
  </sheetPr>
  <dimension ref="B2:G30"/>
  <sheetViews>
    <sheetView tabSelected="1" topLeftCell="A10" workbookViewId="0">
      <selection activeCell="I21" sqref="I21"/>
    </sheetView>
  </sheetViews>
  <sheetFormatPr baseColWidth="10" defaultRowHeight="15" x14ac:dyDescent="0.25"/>
  <cols>
    <col min="1" max="1" width="10.42578125" style="26" customWidth="1"/>
    <col min="2" max="2" width="3.28515625" style="26" customWidth="1"/>
    <col min="3" max="3" width="34.140625" style="26" customWidth="1"/>
    <col min="4" max="4" width="46" style="26" customWidth="1"/>
    <col min="5" max="5" width="24.5703125" style="26" customWidth="1"/>
    <col min="6" max="6" width="3.28515625" style="26" customWidth="1"/>
    <col min="7" max="16384" width="11.42578125" style="26"/>
  </cols>
  <sheetData>
    <row r="2" spans="2:6" ht="6.75" customHeight="1" x14ac:dyDescent="0.25">
      <c r="B2" s="27"/>
      <c r="C2" s="28"/>
      <c r="D2" s="28"/>
      <c r="E2" s="28"/>
      <c r="F2" s="29"/>
    </row>
    <row r="3" spans="2:6" ht="6.75" customHeight="1" x14ac:dyDescent="0.25">
      <c r="B3" s="30"/>
      <c r="F3" s="31"/>
    </row>
    <row r="4" spans="2:6" x14ac:dyDescent="0.25">
      <c r="B4" s="30"/>
      <c r="F4" s="31"/>
    </row>
    <row r="5" spans="2:6" ht="15.75" x14ac:dyDescent="0.25">
      <c r="B5" s="32"/>
      <c r="C5" s="33" t="s">
        <v>16</v>
      </c>
      <c r="D5" s="33"/>
      <c r="E5" s="34"/>
      <c r="F5" s="31"/>
    </row>
    <row r="6" spans="2:6" ht="15.75" x14ac:dyDescent="0.25">
      <c r="B6" s="32"/>
      <c r="C6" s="33" t="s">
        <v>79</v>
      </c>
      <c r="D6" s="35"/>
      <c r="E6" s="36" t="s">
        <v>80</v>
      </c>
      <c r="F6" s="31"/>
    </row>
    <row r="7" spans="2:6" x14ac:dyDescent="0.25">
      <c r="B7" s="32"/>
      <c r="E7" s="34"/>
      <c r="F7" s="31"/>
    </row>
    <row r="8" spans="2:6" s="40" customFormat="1" x14ac:dyDescent="0.25">
      <c r="B8" s="37"/>
      <c r="C8" s="53" t="s">
        <v>17</v>
      </c>
      <c r="D8" s="53"/>
      <c r="E8" s="38" t="s">
        <v>18</v>
      </c>
      <c r="F8" s="39"/>
    </row>
    <row r="9" spans="2:6" x14ac:dyDescent="0.25">
      <c r="B9" s="32"/>
      <c r="E9" s="34"/>
      <c r="F9" s="31"/>
    </row>
    <row r="10" spans="2:6" x14ac:dyDescent="0.25">
      <c r="B10" s="32" t="s">
        <v>19</v>
      </c>
      <c r="C10" s="54" t="s">
        <v>20</v>
      </c>
      <c r="D10" s="54"/>
      <c r="E10" s="57">
        <f>'VERIFICACIÓN DE CARTERA '!D21</f>
        <v>2545650</v>
      </c>
      <c r="F10" s="31"/>
    </row>
    <row r="11" spans="2:6" x14ac:dyDescent="0.25">
      <c r="B11" s="32"/>
      <c r="E11" s="58"/>
      <c r="F11" s="31"/>
    </row>
    <row r="12" spans="2:6" x14ac:dyDescent="0.25">
      <c r="B12" s="32" t="s">
        <v>21</v>
      </c>
      <c r="C12" s="55" t="s">
        <v>22</v>
      </c>
      <c r="D12" s="56"/>
      <c r="E12" s="58">
        <f>'VERIFICACIÓN DE CARTERA '!F21</f>
        <v>1067600</v>
      </c>
      <c r="F12" s="31"/>
    </row>
    <row r="13" spans="2:6" x14ac:dyDescent="0.25">
      <c r="B13" s="32" t="s">
        <v>21</v>
      </c>
      <c r="C13" s="55" t="s">
        <v>23</v>
      </c>
      <c r="D13" s="56"/>
      <c r="E13" s="58">
        <f>'VERIFICACIÓN DE CARTERA '!H21</f>
        <v>61390</v>
      </c>
      <c r="F13" s="31"/>
    </row>
    <row r="14" spans="2:6" x14ac:dyDescent="0.25">
      <c r="B14" s="32" t="s">
        <v>21</v>
      </c>
      <c r="C14" s="55" t="s">
        <v>24</v>
      </c>
      <c r="D14" s="56"/>
      <c r="E14" s="58">
        <f>'VERIFICACIÓN DE CARTERA '!I21</f>
        <v>0</v>
      </c>
      <c r="F14" s="31"/>
    </row>
    <row r="15" spans="2:6" x14ac:dyDescent="0.25">
      <c r="B15" s="32" t="s">
        <v>21</v>
      </c>
      <c r="C15" s="55" t="s">
        <v>25</v>
      </c>
      <c r="D15" s="56"/>
      <c r="E15" s="58">
        <f>'VERIFICACIÓN DE CARTERA '!J21</f>
        <v>0</v>
      </c>
      <c r="F15" s="31"/>
    </row>
    <row r="16" spans="2:6" x14ac:dyDescent="0.25">
      <c r="B16" s="32" t="s">
        <v>21</v>
      </c>
      <c r="C16" s="55" t="s">
        <v>26</v>
      </c>
      <c r="D16" s="56"/>
      <c r="E16" s="58">
        <f>'VERIFICACIÓN DE CARTERA '!K21</f>
        <v>0</v>
      </c>
      <c r="F16" s="31"/>
    </row>
    <row r="17" spans="2:7" x14ac:dyDescent="0.25">
      <c r="B17" s="32" t="s">
        <v>21</v>
      </c>
      <c r="C17" s="55" t="s">
        <v>27</v>
      </c>
      <c r="D17" s="56"/>
      <c r="E17" s="58">
        <f>'VERIFICACIÓN DE CARTERA '!L21</f>
        <v>0</v>
      </c>
      <c r="F17" s="31"/>
    </row>
    <row r="18" spans="2:7" x14ac:dyDescent="0.25">
      <c r="B18" s="32" t="s">
        <v>21</v>
      </c>
      <c r="C18" s="55" t="s">
        <v>28</v>
      </c>
      <c r="D18" s="56"/>
      <c r="E18" s="58">
        <f>'VERIFICACIÓN DE CARTERA '!O21</f>
        <v>-564600</v>
      </c>
      <c r="F18" s="31"/>
    </row>
    <row r="19" spans="2:7" x14ac:dyDescent="0.25">
      <c r="B19" s="32"/>
      <c r="E19" s="58"/>
      <c r="F19" s="31"/>
    </row>
    <row r="20" spans="2:7" x14ac:dyDescent="0.25">
      <c r="B20" s="32" t="s">
        <v>19</v>
      </c>
      <c r="C20" s="41" t="s">
        <v>29</v>
      </c>
      <c r="D20" s="41"/>
      <c r="E20" s="57">
        <f>E10-SUM(E12:E18)</f>
        <v>1981260</v>
      </c>
      <c r="F20" s="31"/>
      <c r="G20" s="34"/>
    </row>
    <row r="21" spans="2:7" x14ac:dyDescent="0.25">
      <c r="B21" s="32" t="s">
        <v>21</v>
      </c>
      <c r="C21" s="26" t="s">
        <v>30</v>
      </c>
      <c r="E21" s="59">
        <v>0</v>
      </c>
      <c r="F21" s="31"/>
    </row>
    <row r="22" spans="2:7" x14ac:dyDescent="0.25">
      <c r="B22" s="32"/>
      <c r="C22" s="26" t="s">
        <v>31</v>
      </c>
      <c r="E22" s="59">
        <v>0</v>
      </c>
      <c r="F22" s="31"/>
    </row>
    <row r="23" spans="2:7" x14ac:dyDescent="0.25">
      <c r="B23" s="32" t="s">
        <v>19</v>
      </c>
      <c r="C23" s="54" t="s">
        <v>32</v>
      </c>
      <c r="D23" s="56"/>
      <c r="E23" s="57">
        <f>E20-E21-E22</f>
        <v>1981260</v>
      </c>
      <c r="F23" s="31"/>
      <c r="G23" s="34"/>
    </row>
    <row r="24" spans="2:7" x14ac:dyDescent="0.25">
      <c r="B24" s="32"/>
      <c r="E24" s="58"/>
      <c r="F24" s="31"/>
    </row>
    <row r="25" spans="2:7" x14ac:dyDescent="0.25">
      <c r="B25" s="32" t="s">
        <v>21</v>
      </c>
      <c r="C25" s="55" t="s">
        <v>33</v>
      </c>
      <c r="D25" s="56"/>
      <c r="E25" s="60">
        <v>0</v>
      </c>
      <c r="F25" s="31"/>
    </row>
    <row r="26" spans="2:7" x14ac:dyDescent="0.25">
      <c r="B26" s="32"/>
      <c r="E26" s="58"/>
      <c r="F26" s="31"/>
    </row>
    <row r="27" spans="2:7" ht="15.75" thickBot="1" x14ac:dyDescent="0.3">
      <c r="B27" s="42" t="s">
        <v>19</v>
      </c>
      <c r="C27" s="43" t="s">
        <v>34</v>
      </c>
      <c r="D27" s="44">
        <f>D6</f>
        <v>0</v>
      </c>
      <c r="E27" s="61">
        <f>E23-E25</f>
        <v>1981260</v>
      </c>
      <c r="F27" s="31"/>
    </row>
    <row r="28" spans="2:7" ht="15.75" thickTop="1" x14ac:dyDescent="0.25">
      <c r="B28" s="30"/>
      <c r="C28" s="41" t="s">
        <v>35</v>
      </c>
      <c r="D28" s="52">
        <v>43040</v>
      </c>
      <c r="E28" s="34"/>
      <c r="F28" s="31"/>
    </row>
    <row r="29" spans="2:7" x14ac:dyDescent="0.25">
      <c r="B29" s="30"/>
      <c r="C29" s="41" t="s">
        <v>36</v>
      </c>
      <c r="D29" s="52">
        <v>44510</v>
      </c>
      <c r="E29" s="34"/>
      <c r="F29" s="31"/>
    </row>
    <row r="30" spans="2:7" x14ac:dyDescent="0.25">
      <c r="B30" s="45"/>
      <c r="C30" s="46"/>
      <c r="D30" s="46"/>
      <c r="E30" s="46"/>
      <c r="F30" s="47"/>
    </row>
  </sheetData>
  <mergeCells count="11">
    <mergeCell ref="C25:D25"/>
    <mergeCell ref="C12:D12"/>
    <mergeCell ref="C13:D13"/>
    <mergeCell ref="C14:D14"/>
    <mergeCell ref="C15:D15"/>
    <mergeCell ref="C16:D16"/>
    <mergeCell ref="C8:D8"/>
    <mergeCell ref="C10:D10"/>
    <mergeCell ref="C17:D17"/>
    <mergeCell ref="C18:D18"/>
    <mergeCell ref="C23:D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VERIFICACIÓN DE CARTERA </vt:lpstr>
      <vt:lpstr>DEVOLUCIÓN</vt:lpstr>
      <vt:lpstr>CARTERA</vt:lpstr>
      <vt:lpstr>RESUMEN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Wilmar Gerardo Lopez Sanchez</dc:creator>
  <cp:lastModifiedBy>Carlos Alberto Cuervo Sierra</cp:lastModifiedBy>
  <dcterms:created xsi:type="dcterms:W3CDTF">2018-09-25T23:41:55Z</dcterms:created>
  <dcterms:modified xsi:type="dcterms:W3CDTF">2021-11-10T20:53:07Z</dcterms:modified>
</cp:coreProperties>
</file>