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ccuervo_coosalud_com/Documents/CRUCES DE CARTERA/TOCAIMA/"/>
    </mc:Choice>
  </mc:AlternateContent>
  <xr:revisionPtr revIDLastSave="71" documentId="8_{AB5FAB26-9436-4532-A455-8888208FAE4E}" xr6:coauthVersionLast="47" xr6:coauthVersionMax="47" xr10:uidLastSave="{6BE86588-3FF3-46FD-8A0A-FF4839903CD7}"/>
  <bookViews>
    <workbookView xWindow="-120" yWindow="-120" windowWidth="20730" windowHeight="11160" tabRatio="963" activeTab="1" xr2:uid="{992045FB-D363-4912-A37D-7F9CA60E6F28}"/>
  </bookViews>
  <sheets>
    <sheet name="VERIFICACIÓN DE CARTERA " sheetId="3" r:id="rId1"/>
    <sheet name="RESUMEN " sheetId="4" r:id="rId2"/>
    <sheet name="CARTERA" sheetId="20" r:id="rId3"/>
  </sheets>
  <externalReferences>
    <externalReference r:id="rId4"/>
  </externalReferences>
  <definedNames>
    <definedName name="_xlnm._FilterDatabase" localSheetId="0" hidden="1">'VERIFICACIÓN DE CARTERA '!$A$1:$P$20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3" l="1"/>
  <c r="O3" i="3" s="1"/>
  <c r="H2" i="3"/>
  <c r="O2" i="3" s="1"/>
  <c r="H7" i="3"/>
  <c r="O7" i="3" s="1"/>
  <c r="E4" i="3"/>
  <c r="O4" i="3" s="1"/>
  <c r="E5" i="3"/>
  <c r="O5" i="3" s="1"/>
  <c r="E6" i="3"/>
  <c r="O6" i="3"/>
  <c r="E8" i="3"/>
  <c r="O8" i="3" s="1"/>
  <c r="E9" i="3"/>
  <c r="I9" i="3"/>
  <c r="E10" i="3"/>
  <c r="O10" i="3" s="1"/>
  <c r="E11" i="3"/>
  <c r="O11" i="3" s="1"/>
  <c r="E12" i="3"/>
  <c r="O12" i="3" s="1"/>
  <c r="E13" i="3"/>
  <c r="O13" i="3" s="1"/>
  <c r="E14" i="3"/>
  <c r="O14" i="3"/>
  <c r="E15" i="3"/>
  <c r="I15" i="3"/>
  <c r="E16" i="3"/>
  <c r="O16" i="3" s="1"/>
  <c r="E17" i="3"/>
  <c r="O17" i="3" s="1"/>
  <c r="E18" i="3"/>
  <c r="O18" i="3" s="1"/>
  <c r="E19" i="3"/>
  <c r="O19" i="3" s="1"/>
  <c r="E20" i="3"/>
  <c r="O20" i="3" s="1"/>
  <c r="F32" i="20"/>
  <c r="E32" i="20"/>
  <c r="O9" i="3" l="1"/>
  <c r="O15" i="3"/>
  <c r="L23" i="3" l="1"/>
  <c r="E17" i="4" s="1"/>
  <c r="K23" i="3"/>
  <c r="E16" i="4" s="1"/>
  <c r="J23" i="3"/>
  <c r="E15" i="4" s="1"/>
  <c r="I23" i="3"/>
  <c r="E14" i="4" s="1"/>
  <c r="H23" i="3"/>
  <c r="E13" i="4" s="1"/>
  <c r="G23" i="3"/>
  <c r="F23" i="3"/>
  <c r="E12" i="4" s="1"/>
  <c r="E23" i="3"/>
  <c r="D27" i="4" l="1"/>
  <c r="D23" i="3" l="1"/>
  <c r="E10" i="4" s="1"/>
  <c r="C23" i="3"/>
  <c r="O23" i="3" l="1"/>
  <c r="E18" i="4" s="1"/>
  <c r="E20" i="4" s="1"/>
  <c r="E23" i="4" s="1"/>
  <c r="E27" i="4" s="1"/>
</calcChain>
</file>

<file path=xl/sharedStrings.xml><?xml version="1.0" encoding="utf-8"?>
<sst xmlns="http://schemas.openxmlformats.org/spreadsheetml/2006/main" count="107" uniqueCount="80">
  <si>
    <t>SALDO</t>
  </si>
  <si>
    <t>POR PAGAR</t>
  </si>
  <si>
    <t>DEVUELTA IPS</t>
  </si>
  <si>
    <t>EN PROCESO DE AUDITORIA</t>
  </si>
  <si>
    <t>NO RADICADA</t>
  </si>
  <si>
    <t>GLOSA POR CONCILIAR</t>
  </si>
  <si>
    <t xml:space="preserve">GLOSA ACEPTA IPS </t>
  </si>
  <si>
    <t xml:space="preserve">CANCELADA </t>
  </si>
  <si>
    <t>DOC No</t>
  </si>
  <si>
    <t>DIFERENCIA</t>
  </si>
  <si>
    <t>SUCURSAL</t>
  </si>
  <si>
    <t>#</t>
  </si>
  <si>
    <t>No DE FACTURA</t>
  </si>
  <si>
    <t>VALOR FACTURA</t>
  </si>
  <si>
    <t>OBSERVACIÓN</t>
  </si>
  <si>
    <t>COPAGO/CUOTA MODERADORA</t>
  </si>
  <si>
    <t>COOSALUD EPS SA</t>
  </si>
  <si>
    <t>Estado de cartera IPS:</t>
  </si>
  <si>
    <t>DETALLE DE CARTERA IPS</t>
  </si>
  <si>
    <t>=</t>
  </si>
  <si>
    <t>Cartera presentada  IPS</t>
  </si>
  <si>
    <t>-</t>
  </si>
  <si>
    <t>Devoluciones</t>
  </si>
  <si>
    <t>Facturas sin evidencia de radicación</t>
  </si>
  <si>
    <t>Glosas por  Conciliar</t>
  </si>
  <si>
    <t>Glosas Aceptadas por la IPS</t>
  </si>
  <si>
    <t>Copagos</t>
  </si>
  <si>
    <t>Facturas Pagadas</t>
  </si>
  <si>
    <t>Diferencias en factura de proveedor</t>
  </si>
  <si>
    <t>Saldo</t>
  </si>
  <si>
    <t>Facturas en proceso de auditoria Aplistaff_ May_2021</t>
  </si>
  <si>
    <t>Facturas en proceso de auditoria Aplistaff_ Jun_2021</t>
  </si>
  <si>
    <t>Saldo Final</t>
  </si>
  <si>
    <t xml:space="preserve">Anticipos por legalizar </t>
  </si>
  <si>
    <t>Saldo Disponible a Favor de:</t>
  </si>
  <si>
    <t>Fecha de Corte Cartera Presentada IPS</t>
  </si>
  <si>
    <t>Fecha de Cruce de Cartera</t>
  </si>
  <si>
    <t>MFAT0000583070</t>
  </si>
  <si>
    <t>MFAT0000583139</t>
  </si>
  <si>
    <t>MFAT0000465925</t>
  </si>
  <si>
    <t>MFAT0000463335</t>
  </si>
  <si>
    <t>HMFA0001110189</t>
  </si>
  <si>
    <t>MFAT0000600540</t>
  </si>
  <si>
    <t>MFAT0000621982</t>
  </si>
  <si>
    <t>MFAT0000691408</t>
  </si>
  <si>
    <t>APUL0000090060</t>
  </si>
  <si>
    <t>JERU0003061801</t>
  </si>
  <si>
    <t>MFAT0000717705</t>
  </si>
  <si>
    <t>AGUD0001177920</t>
  </si>
  <si>
    <t>AGUD0001179680</t>
  </si>
  <si>
    <t>MFAT0000875530</t>
  </si>
  <si>
    <t>AGUD0001194657</t>
  </si>
  <si>
    <t>MFAT0000879210</t>
  </si>
  <si>
    <t>AGUD0001195679</t>
  </si>
  <si>
    <t>AGUD0001195732</t>
  </si>
  <si>
    <t>AGUD0001195890</t>
  </si>
  <si>
    <t>MFAT</t>
  </si>
  <si>
    <t>HMFA</t>
  </si>
  <si>
    <t>APUL</t>
  </si>
  <si>
    <t>JERU</t>
  </si>
  <si>
    <t>AGUD</t>
  </si>
  <si>
    <t>ESTADO  DE  CARTERA</t>
  </si>
  <si>
    <t>COOSALUD</t>
  </si>
  <si>
    <t xml:space="preserve"> CORTE  A 31  JULIO   2021</t>
  </si>
  <si>
    <t>NIT:  800249241</t>
  </si>
  <si>
    <t>E S E    HOSPITAL   MARCO FELIPE  AFANADOR -  TOCAIMA</t>
  </si>
  <si>
    <t>NIT :  890680033</t>
  </si>
  <si>
    <t>NIT</t>
  </si>
  <si>
    <t>FACTURA</t>
  </si>
  <si>
    <t>FECHA FACTURA</t>
  </si>
  <si>
    <t>FACHA DE RADICADO</t>
  </si>
  <si>
    <t>V/FACTURA</t>
  </si>
  <si>
    <t>SALDO FACTURA</t>
  </si>
  <si>
    <t xml:space="preserve">TOTAL </t>
  </si>
  <si>
    <t>ALBERTO   GUERRERO  RUIZ</t>
  </si>
  <si>
    <t>DEPARTAMENTO DE  CARTERA</t>
  </si>
  <si>
    <t xml:space="preserve">ESE HOSPITAL MARCO FELIPE AFANADOR </t>
  </si>
  <si>
    <t>CELULAR:  3203334149</t>
  </si>
  <si>
    <t>NIT:890680033</t>
  </si>
  <si>
    <t>COOSALUD  NIT  800249241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</si>
</sst>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_ ;[Red]\-#,##0\ 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166" fontId="7" fillId="0" borderId="0" applyFont="0" applyFill="0" applyBorder="0" applyAlignment="0" applyProtection="0"/>
  </cellStyleXfs>
  <cellXfs count="70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" fillId="3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9" xfId="0" applyFill="1" applyBorder="1" applyAlignment="1">
      <alignment horizontal="center"/>
    </xf>
    <xf numFmtId="0" fontId="3" fillId="4" borderId="0" xfId="0" applyFont="1" applyFill="1"/>
    <xf numFmtId="3" fontId="0" fillId="4" borderId="0" xfId="0" applyNumberForma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/>
    </xf>
    <xf numFmtId="0" fontId="0" fillId="4" borderId="9" xfId="0" applyFill="1" applyBorder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Alignment="1">
      <alignment vertical="center"/>
    </xf>
    <xf numFmtId="165" fontId="4" fillId="5" borderId="0" xfId="0" applyNumberFormat="1" applyFont="1" applyFill="1"/>
    <xf numFmtId="165" fontId="0" fillId="4" borderId="0" xfId="0" applyNumberFormat="1" applyFill="1"/>
    <xf numFmtId="0" fontId="4" fillId="5" borderId="0" xfId="0" applyFont="1" applyFill="1"/>
    <xf numFmtId="165" fontId="8" fillId="4" borderId="0" xfId="0" applyNumberFormat="1" applyFont="1" applyFill="1"/>
    <xf numFmtId="165" fontId="9" fillId="6" borderId="0" xfId="3" applyNumberFormat="1" applyFont="1" applyFill="1" applyAlignment="1">
      <alignment horizontal="right"/>
    </xf>
    <xf numFmtId="0" fontId="0" fillId="0" borderId="9" xfId="0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165" fontId="4" fillId="3" borderId="11" xfId="0" applyNumberFormat="1" applyFont="1" applyFill="1" applyBorder="1"/>
    <xf numFmtId="0" fontId="0" fillId="4" borderId="12" xfId="0" applyFill="1" applyBorder="1"/>
    <xf numFmtId="0" fontId="0" fillId="4" borderId="4" xfId="0" applyFill="1" applyBorder="1"/>
    <xf numFmtId="0" fontId="0" fillId="4" borderId="13" xfId="0" applyFill="1" applyBorder="1"/>
    <xf numFmtId="0" fontId="4" fillId="0" borderId="0" xfId="0" applyFont="1"/>
    <xf numFmtId="0" fontId="0" fillId="0" borderId="14" xfId="0" applyBorder="1"/>
    <xf numFmtId="14" fontId="0" fillId="0" borderId="14" xfId="0" applyNumberFormat="1" applyBorder="1"/>
    <xf numFmtId="0" fontId="0" fillId="0" borderId="15" xfId="0" applyBorder="1"/>
    <xf numFmtId="0" fontId="10" fillId="0" borderId="0" xfId="0" applyFont="1" applyAlignment="1">
      <alignment vertic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14" fontId="0" fillId="0" borderId="15" xfId="0" applyNumberFormat="1" applyBorder="1"/>
    <xf numFmtId="166" fontId="0" fillId="0" borderId="15" xfId="4" applyFont="1" applyBorder="1"/>
    <xf numFmtId="166" fontId="0" fillId="0" borderId="14" xfId="4" applyFont="1" applyBorder="1"/>
    <xf numFmtId="166" fontId="0" fillId="0" borderId="16" xfId="4" applyFont="1" applyBorder="1"/>
    <xf numFmtId="14" fontId="4" fillId="5" borderId="0" xfId="0" applyNumberFormat="1" applyFont="1" applyFill="1" applyAlignment="1">
      <alignment horizontal="righ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center"/>
    </xf>
  </cellXfs>
  <cellStyles count="5">
    <cellStyle name="Excel Built-in Normal" xfId="2" xr:uid="{FEAD7595-BA08-478F-B751-377DB77EF33F}"/>
    <cellStyle name="Excel Built-in Normal 1" xfId="1" xr:uid="{415A6882-2E43-4BC3-9D04-44747B12C90A}"/>
    <cellStyle name="Millares 2" xfId="4" xr:uid="{61B6308B-3834-44F1-A961-7E9A2B498BC1}"/>
    <cellStyle name="Normal" xfId="0" builtinId="0"/>
    <cellStyle name="Normal 2 2" xfId="3" xr:uid="{93DAE960-8E3E-41B7-B037-DB5BBB356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47626</xdr:rowOff>
    </xdr:from>
    <xdr:ext cx="2190750" cy="323850"/>
    <xdr:pic>
      <xdr:nvPicPr>
        <xdr:cNvPr id="2" name="Imagen 1">
          <a:extLst>
            <a:ext uri="{FF2B5EF4-FFF2-40B4-BE49-F238E27FC236}">
              <a16:creationId xmlns:a16="http://schemas.microsoft.com/office/drawing/2014/main" id="{9E066E3F-9F30-4FEA-8200-35BBFC13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409576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1</xdr:row>
      <xdr:rowOff>9526</xdr:rowOff>
    </xdr:from>
    <xdr:to>
      <xdr:col>2</xdr:col>
      <xdr:colOff>1085851</xdr:colOff>
      <xdr:row>3</xdr:row>
      <xdr:rowOff>85726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B47DD01-AE5A-4414-B0A9-41082F8751A7}"/>
            </a:ext>
          </a:extLst>
        </xdr:cNvPr>
        <xdr:cNvGrpSpPr/>
      </xdr:nvGrpSpPr>
      <xdr:grpSpPr bwMode="auto">
        <a:xfrm>
          <a:off x="19052" y="200026"/>
          <a:ext cx="3276599" cy="628650"/>
          <a:chOff x="0" y="0"/>
          <a:chExt cx="5407" cy="1440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441BAC7A-0429-4695-B4A8-A79B1897887A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368" cy="1440"/>
          </a:xfrm>
          <a:prstGeom prst="ellipse">
            <a:avLst/>
          </a:prstGeom>
          <a:solidFill>
            <a:srgbClr val="FFFFFF"/>
          </a:solidFill>
          <a:ln w="38100">
            <a:solidFill>
              <a:srgbClr val="00FFFF"/>
            </a:solidFill>
            <a:round/>
            <a:headEnd/>
            <a:tailEnd/>
          </a:ln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8AD889A6-DC50-436F-8F84-F6CA3E3F64C2}"/>
              </a:ext>
            </a:extLst>
          </xdr:cNvPr>
          <xdr:cNvSpPr>
            <a:spLocks noChangeArrowheads="1"/>
          </xdr:cNvSpPr>
        </xdr:nvSpPr>
        <xdr:spPr bwMode="auto">
          <a:xfrm>
            <a:off x="1265" y="320"/>
            <a:ext cx="3955" cy="657"/>
          </a:xfrm>
          <a:prstGeom prst="rect">
            <a:avLst/>
          </a:prstGeom>
          <a:solidFill>
            <a:srgbClr val="FFFFFF"/>
          </a:solidFill>
          <a:ln w="28575">
            <a:solidFill>
              <a:srgbClr val="00FFFF"/>
            </a:solidFill>
            <a:miter lim="800000"/>
            <a:headEnd/>
            <a:tailEnd/>
          </a:ln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1C1EBAD-85CA-4E0B-B366-547BAD30F3C0}"/>
              </a:ext>
            </a:extLst>
          </xdr:cNvPr>
          <xdr:cNvSpPr>
            <a:spLocks noChangeArrowheads="1"/>
          </xdr:cNvSpPr>
        </xdr:nvSpPr>
        <xdr:spPr bwMode="auto">
          <a:xfrm>
            <a:off x="1200" y="393"/>
            <a:ext cx="3969" cy="510"/>
          </a:xfrm>
          <a:prstGeom prst="rect">
            <a:avLst/>
          </a:prstGeom>
          <a:solidFill>
            <a:srgbClr val="3B26D6"/>
          </a:solidFill>
          <a:ln w="9525">
            <a:solidFill>
              <a:srgbClr val="FFFFFF"/>
            </a:solidFill>
            <a:miter lim="800000"/>
            <a:headEnd/>
            <a:tailEnd/>
          </a:ln>
          <a:effectLst/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B4E6005A-0490-45C9-A418-51D9352502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6" y="372"/>
            <a:ext cx="4111" cy="5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91440" tIns="46800" rIns="91440" bIns="45720" anchor="t" upright="1"/>
          <a:lstStyle/>
          <a:p>
            <a:pPr>
              <a:spcAft>
                <a:spcPts val="0"/>
              </a:spcAft>
            </a:pPr>
            <a:r>
              <a:rPr lang="es-ES" sz="1100" b="1" i="1">
                <a:solidFill>
                  <a:srgbClr val="FFFFFF"/>
                </a:solidFill>
                <a:effectLst/>
                <a:latin typeface="Futura Lt BT"/>
                <a:ea typeface="Times New Roman" panose="02020603050405020304" pitchFamily="18" charset="0"/>
                <a:cs typeface="Times New Roman" panose="02020603050405020304" pitchFamily="18" charset="0"/>
              </a:rPr>
              <a:t>HOSPITAL MARCO FELIPE AFANADOR</a:t>
            </a:r>
            <a:endParaRPr lang="es-CO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03FB4FD0-6FF4-4E12-A30C-D45514F78C19}"/>
              </a:ext>
            </a:extLst>
          </xdr:cNvPr>
          <xdr:cNvSpPr>
            <a:spLocks noChangeArrowheads="1"/>
          </xdr:cNvSpPr>
        </xdr:nvSpPr>
        <xdr:spPr bwMode="auto">
          <a:xfrm>
            <a:off x="67" y="109"/>
            <a:ext cx="1229" cy="1206"/>
          </a:xfrm>
          <a:prstGeom prst="ellipse">
            <a:avLst/>
          </a:prstGeom>
          <a:solidFill>
            <a:srgbClr val="3B26D6"/>
          </a:solidFill>
          <a:ln w="38100">
            <a:solidFill>
              <a:srgbClr val="FFFFFF"/>
            </a:solidFill>
            <a:round/>
            <a:headEnd/>
            <a:tailEnd/>
          </a:ln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EC2924C5-29E8-43B8-BCC0-7DBF6A4BB384}"/>
              </a:ext>
            </a:extLst>
          </xdr:cNvPr>
          <xdr:cNvSpPr>
            <a:spLocks noChangeArrowheads="1"/>
          </xdr:cNvSpPr>
        </xdr:nvSpPr>
        <xdr:spPr bwMode="auto">
          <a:xfrm>
            <a:off x="96" y="95"/>
            <a:ext cx="1160" cy="1253"/>
          </a:xfrm>
          <a:prstGeom prst="ellipse">
            <a:avLst/>
          </a:prstGeom>
          <a:solidFill>
            <a:srgbClr val="3B26D6"/>
          </a:solidFill>
          <a:ln w="76200">
            <a:noFill/>
            <a:round/>
            <a:headEnd/>
            <a:tailEnd/>
          </a:ln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48DFE5D-B25D-4C5F-825D-2C0B7FE5B596}"/>
              </a:ext>
            </a:extLst>
          </xdr:cNvPr>
          <xdr:cNvSpPr>
            <a:spLocks noChangeArrowheads="1"/>
          </xdr:cNvSpPr>
        </xdr:nvSpPr>
        <xdr:spPr bwMode="auto">
          <a:xfrm>
            <a:off x="219" y="489"/>
            <a:ext cx="174" cy="120"/>
          </a:xfrm>
          <a:prstGeom prst="rect">
            <a:avLst/>
          </a:prstGeom>
          <a:solidFill>
            <a:srgbClr val="FFFFFF"/>
          </a:solidFill>
          <a:ln w="3175">
            <a:solidFill>
              <a:srgbClr val="FFFFFF"/>
            </a:solidFill>
            <a:miter lim="800000"/>
            <a:headEnd/>
            <a:tailEnd/>
          </a:ln>
          <a:effectLst>
            <a:outerShdw dist="53882" dir="2700000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8E370DF8-1F83-41BA-B577-9FA4FEBAF750}"/>
              </a:ext>
            </a:extLst>
          </xdr:cNvPr>
          <xdr:cNvSpPr>
            <a:spLocks noChangeArrowheads="1"/>
          </xdr:cNvSpPr>
        </xdr:nvSpPr>
        <xdr:spPr bwMode="auto">
          <a:xfrm>
            <a:off x="407" y="489"/>
            <a:ext cx="139" cy="210"/>
          </a:xfrm>
          <a:prstGeom prst="rect">
            <a:avLst/>
          </a:prstGeom>
          <a:solidFill>
            <a:srgbClr val="FFFFFF"/>
          </a:solidFill>
          <a:ln w="3175">
            <a:solidFill>
              <a:srgbClr val="FFFFFF"/>
            </a:solidFill>
            <a:miter lim="800000"/>
            <a:headEnd/>
            <a:tailEnd/>
          </a:ln>
          <a:effectLst>
            <a:outerShdw dist="45791" dir="3378596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D110362E-A777-4522-B4E6-64A81E0D20FF}"/>
              </a:ext>
            </a:extLst>
          </xdr:cNvPr>
          <xdr:cNvSpPr>
            <a:spLocks noChangeArrowheads="1"/>
          </xdr:cNvSpPr>
        </xdr:nvSpPr>
        <xdr:spPr bwMode="auto">
          <a:xfrm>
            <a:off x="785" y="493"/>
            <a:ext cx="139" cy="20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  <a:effectLst>
            <a:outerShdw dist="53882" dir="2700000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DF0CA347-4F58-4FCE-A6F0-BD0BC570499A}"/>
              </a:ext>
            </a:extLst>
          </xdr:cNvPr>
          <xdr:cNvSpPr>
            <a:spLocks noChangeArrowheads="1"/>
          </xdr:cNvSpPr>
        </xdr:nvSpPr>
        <xdr:spPr bwMode="auto">
          <a:xfrm>
            <a:off x="773" y="248"/>
            <a:ext cx="163" cy="168"/>
          </a:xfrm>
          <a:prstGeom prst="ellipse">
            <a:avLst/>
          </a:prstGeom>
          <a:solidFill>
            <a:srgbClr val="FFFFFF"/>
          </a:solidFill>
          <a:ln w="9525">
            <a:solidFill>
              <a:srgbClr val="FFFFFF"/>
            </a:solidFill>
            <a:round/>
            <a:headEnd/>
            <a:tailEnd/>
          </a:ln>
          <a:effectLst>
            <a:outerShdw dist="45791" dir="2021404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C6E749C2-29D7-4B55-B541-7FA497A4B854}"/>
              </a:ext>
            </a:extLst>
          </xdr:cNvPr>
          <xdr:cNvSpPr>
            <a:spLocks noChangeArrowheads="1"/>
          </xdr:cNvSpPr>
        </xdr:nvSpPr>
        <xdr:spPr bwMode="auto">
          <a:xfrm>
            <a:off x="219" y="705"/>
            <a:ext cx="884" cy="120"/>
          </a:xfrm>
          <a:prstGeom prst="rect">
            <a:avLst/>
          </a:prstGeom>
          <a:solidFill>
            <a:srgbClr val="FFFFFF"/>
          </a:solidFill>
          <a:ln w="12700">
            <a:solidFill>
              <a:srgbClr val="FFFFFF"/>
            </a:solidFill>
            <a:miter lim="800000"/>
            <a:headEnd/>
            <a:tailEnd/>
          </a:ln>
          <a:effectLst>
            <a:outerShdw dist="53882" dir="2700000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4BBF1EAD-93C6-40A9-AD2D-797302E2D23C}"/>
              </a:ext>
            </a:extLst>
          </xdr:cNvPr>
          <xdr:cNvSpPr>
            <a:spLocks noChangeArrowheads="1"/>
          </xdr:cNvSpPr>
        </xdr:nvSpPr>
        <xdr:spPr bwMode="auto">
          <a:xfrm>
            <a:off x="783" y="844"/>
            <a:ext cx="139" cy="300"/>
          </a:xfrm>
          <a:prstGeom prst="rect">
            <a:avLst/>
          </a:prstGeom>
          <a:solidFill>
            <a:srgbClr val="FFFFFF"/>
          </a:solidFill>
          <a:ln w="3175">
            <a:solidFill>
              <a:srgbClr val="FFFFFF"/>
            </a:solidFill>
            <a:miter lim="800000"/>
            <a:headEnd/>
            <a:tailEnd/>
          </a:ln>
          <a:effectLst>
            <a:outerShdw dist="45791" dir="2021404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4B524F87-A02E-435D-911F-84EA2A631A8E}"/>
              </a:ext>
            </a:extLst>
          </xdr:cNvPr>
          <xdr:cNvSpPr>
            <a:spLocks noChangeArrowheads="1"/>
          </xdr:cNvSpPr>
        </xdr:nvSpPr>
        <xdr:spPr bwMode="auto">
          <a:xfrm>
            <a:off x="404" y="844"/>
            <a:ext cx="139" cy="300"/>
          </a:xfrm>
          <a:prstGeom prst="rect">
            <a:avLst/>
          </a:prstGeom>
          <a:solidFill>
            <a:srgbClr val="FFFFFF"/>
          </a:solidFill>
          <a:ln w="3175">
            <a:solidFill>
              <a:srgbClr val="FFFFFF"/>
            </a:solidFill>
            <a:miter lim="800000"/>
            <a:headEnd/>
            <a:tailEnd/>
          </a:ln>
          <a:effectLst>
            <a:outerShdw dist="35921" dir="2700000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D8B40B0C-13E3-4455-A4A5-C264C5AA996C}"/>
              </a:ext>
            </a:extLst>
          </xdr:cNvPr>
          <xdr:cNvSpPr>
            <a:spLocks noChangeArrowheads="1"/>
          </xdr:cNvSpPr>
        </xdr:nvSpPr>
        <xdr:spPr bwMode="auto">
          <a:xfrm>
            <a:off x="935" y="486"/>
            <a:ext cx="174" cy="120"/>
          </a:xfrm>
          <a:prstGeom prst="rect">
            <a:avLst/>
          </a:prstGeom>
          <a:solidFill>
            <a:srgbClr val="FFFFFF"/>
          </a:solidFill>
          <a:ln w="3175">
            <a:solidFill>
              <a:srgbClr val="FFFFFF"/>
            </a:solidFill>
            <a:miter lim="800000"/>
            <a:headEnd/>
            <a:tailEnd/>
          </a:ln>
          <a:effectLst>
            <a:outerShdw dist="45791" dir="3378596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C07B8524-27F3-4302-A20E-1FA061A95BDD}"/>
              </a:ext>
            </a:extLst>
          </xdr:cNvPr>
          <xdr:cNvSpPr>
            <a:spLocks noChangeArrowheads="1"/>
          </xdr:cNvSpPr>
        </xdr:nvSpPr>
        <xdr:spPr bwMode="auto">
          <a:xfrm>
            <a:off x="385" y="248"/>
            <a:ext cx="163" cy="168"/>
          </a:xfrm>
          <a:prstGeom prst="ellipse">
            <a:avLst/>
          </a:prstGeom>
          <a:solidFill>
            <a:srgbClr val="FFFFFF"/>
          </a:solidFill>
          <a:ln w="9525">
            <a:solidFill>
              <a:srgbClr val="FFFFFF"/>
            </a:solidFill>
            <a:round/>
            <a:headEnd/>
            <a:tailEnd/>
          </a:ln>
          <a:effectLst>
            <a:outerShdw dist="45791" dir="2021404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1A10D01B-1EA9-447D-84D1-D7DBE932616C}"/>
              </a:ext>
            </a:extLst>
          </xdr:cNvPr>
          <xdr:cNvSpPr>
            <a:spLocks noChangeArrowheads="1"/>
          </xdr:cNvSpPr>
        </xdr:nvSpPr>
        <xdr:spPr bwMode="auto">
          <a:xfrm>
            <a:off x="604" y="430"/>
            <a:ext cx="115" cy="1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FFFFFF"/>
            </a:solidFill>
            <a:round/>
            <a:headEnd/>
            <a:tailEnd/>
          </a:ln>
          <a:effectLst>
            <a:outerShdw dist="40161" dir="1106097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AutoShape 18">
            <a:extLst>
              <a:ext uri="{FF2B5EF4-FFF2-40B4-BE49-F238E27FC236}">
                <a16:creationId xmlns:a16="http://schemas.microsoft.com/office/drawing/2014/main" id="{9BC49ECE-EB40-48C5-B009-75CD495A7970}"/>
              </a:ext>
            </a:extLst>
          </xdr:cNvPr>
          <xdr:cNvSpPr>
            <a:spLocks noChangeArrowheads="1"/>
          </xdr:cNvSpPr>
        </xdr:nvSpPr>
        <xdr:spPr bwMode="auto">
          <a:xfrm>
            <a:off x="3090" y="1050"/>
            <a:ext cx="2154" cy="340"/>
          </a:xfrm>
          <a:prstGeom prst="flowChartAlternateProcess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ES" sz="900" i="1">
                <a:solidFill>
                  <a:srgbClr val="FFFFFF"/>
                </a:solidFill>
                <a:effectLst/>
                <a:latin typeface="Futura Lt BT"/>
                <a:ea typeface="Times New Roman" panose="02020603050405020304" pitchFamily="18" charset="0"/>
                <a:cs typeface="Times New Roman" panose="02020603050405020304" pitchFamily="18" charset="0"/>
              </a:rPr>
              <a:t>Empresa Social del Estado</a:t>
            </a:r>
            <a:endParaRPr lang="es-CO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E%20NIT%20800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E1" t="str">
            <v>Referencia</v>
          </cell>
          <cell r="F1" t="str">
            <v>Importe en moneda local</v>
          </cell>
        </row>
        <row r="2">
          <cell r="E2">
            <v>1179680</v>
          </cell>
          <cell r="F2">
            <v>128140</v>
          </cell>
        </row>
        <row r="3">
          <cell r="E3">
            <v>1195732</v>
          </cell>
          <cell r="F3">
            <v>126800</v>
          </cell>
        </row>
        <row r="4">
          <cell r="E4">
            <v>1195679</v>
          </cell>
          <cell r="F4">
            <v>29500</v>
          </cell>
        </row>
        <row r="5">
          <cell r="E5">
            <v>1195890</v>
          </cell>
          <cell r="F5">
            <v>10500</v>
          </cell>
        </row>
        <row r="6">
          <cell r="E6">
            <v>879210</v>
          </cell>
          <cell r="F6">
            <v>40300</v>
          </cell>
        </row>
        <row r="7">
          <cell r="E7">
            <v>717705</v>
          </cell>
          <cell r="F7">
            <v>716615</v>
          </cell>
        </row>
        <row r="8">
          <cell r="E8">
            <v>3061801</v>
          </cell>
          <cell r="F8">
            <v>251900</v>
          </cell>
        </row>
        <row r="9">
          <cell r="E9">
            <v>1177920</v>
          </cell>
          <cell r="F9">
            <v>126380</v>
          </cell>
        </row>
        <row r="10">
          <cell r="E10">
            <v>875530</v>
          </cell>
          <cell r="F10">
            <v>44325</v>
          </cell>
        </row>
        <row r="11">
          <cell r="E11">
            <v>1194657</v>
          </cell>
          <cell r="F11">
            <v>29500</v>
          </cell>
        </row>
        <row r="12">
          <cell r="E12">
            <v>1110189</v>
          </cell>
          <cell r="F12">
            <v>175611</v>
          </cell>
        </row>
        <row r="13">
          <cell r="E13">
            <v>463335</v>
          </cell>
          <cell r="F13">
            <v>199345</v>
          </cell>
        </row>
        <row r="14">
          <cell r="E14">
            <v>465925</v>
          </cell>
          <cell r="F14">
            <v>970314</v>
          </cell>
        </row>
        <row r="15">
          <cell r="E15">
            <v>691408</v>
          </cell>
          <cell r="F15">
            <v>319740</v>
          </cell>
        </row>
        <row r="16">
          <cell r="E16">
            <v>90060</v>
          </cell>
          <cell r="F16">
            <v>92800</v>
          </cell>
        </row>
        <row r="17">
          <cell r="E17">
            <v>621982</v>
          </cell>
          <cell r="F17">
            <v>46542</v>
          </cell>
        </row>
      </sheetData>
      <sheetData sheetId="2">
        <row r="1">
          <cell r="E1" t="str">
            <v>Referencia</v>
          </cell>
          <cell r="F1" t="str">
            <v>Importe en moneda local</v>
          </cell>
        </row>
        <row r="2">
          <cell r="E2">
            <v>1195732</v>
          </cell>
          <cell r="F2">
            <v>24400</v>
          </cell>
        </row>
        <row r="3">
          <cell r="E3">
            <v>875530</v>
          </cell>
          <cell r="F3">
            <v>14775</v>
          </cell>
        </row>
        <row r="4">
          <cell r="E4">
            <v>691408</v>
          </cell>
          <cell r="F4">
            <v>32400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FA2-0333-4C9F-A0D7-636868AFB720}">
  <sheetPr>
    <tabColor rgb="FF92D050"/>
  </sheetPr>
  <dimension ref="A1:P23"/>
  <sheetViews>
    <sheetView zoomScaleNormal="100" workbookViewId="0">
      <pane ySplit="1" topLeftCell="A2" activePane="bottomLeft" state="frozen"/>
      <selection pane="bottomLeft" activeCell="G16" sqref="G16"/>
    </sheetView>
  </sheetViews>
  <sheetFormatPr baseColWidth="10" defaultRowHeight="12.75" x14ac:dyDescent="0.2"/>
  <cols>
    <col min="1" max="1" width="11.7109375" style="2" customWidth="1"/>
    <col min="2" max="2" width="17.140625" style="2" bestFit="1" customWidth="1"/>
    <col min="3" max="3" width="12.42578125" style="3" customWidth="1"/>
    <col min="4" max="4" width="12.5703125" style="3" customWidth="1"/>
    <col min="5" max="5" width="12.140625" style="3" customWidth="1"/>
    <col min="6" max="7" width="13" style="3" customWidth="1"/>
    <col min="8" max="11" width="11.42578125" style="3"/>
    <col min="12" max="12" width="17.42578125" style="3" bestFit="1" customWidth="1"/>
    <col min="13" max="13" width="22.7109375" style="13" customWidth="1"/>
    <col min="14" max="14" width="31.140625" style="2" customWidth="1"/>
    <col min="15" max="15" width="12.42578125" style="3" customWidth="1"/>
    <col min="16" max="16384" width="11.42578125" style="2"/>
  </cols>
  <sheetData>
    <row r="1" spans="1:16" s="15" customFormat="1" ht="36" customHeight="1" x14ac:dyDescent="0.25">
      <c r="B1" s="12" t="s">
        <v>12</v>
      </c>
      <c r="C1" s="9" t="s">
        <v>13</v>
      </c>
      <c r="D1" s="9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23" t="s">
        <v>15</v>
      </c>
      <c r="L1" s="1" t="s">
        <v>7</v>
      </c>
      <c r="M1" s="19" t="s">
        <v>8</v>
      </c>
      <c r="N1" s="16" t="s">
        <v>14</v>
      </c>
      <c r="O1" s="17" t="s">
        <v>9</v>
      </c>
      <c r="P1" s="14" t="s">
        <v>10</v>
      </c>
    </row>
    <row r="2" spans="1:16" x14ac:dyDescent="0.2">
      <c r="A2" s="4" t="s">
        <v>56</v>
      </c>
      <c r="B2" s="4">
        <v>583070</v>
      </c>
      <c r="C2" s="5">
        <v>234540</v>
      </c>
      <c r="D2" s="5">
        <v>234540</v>
      </c>
      <c r="E2" s="5"/>
      <c r="F2" s="5"/>
      <c r="G2" s="5"/>
      <c r="H2" s="5">
        <f>D2</f>
        <v>234540</v>
      </c>
      <c r="I2" s="5"/>
      <c r="J2" s="5"/>
      <c r="K2" s="24"/>
      <c r="L2" s="5"/>
      <c r="M2" s="20"/>
      <c r="N2" s="4"/>
      <c r="O2" s="5">
        <f>D2-SUM(E2:L2)</f>
        <v>0</v>
      </c>
      <c r="P2" s="4"/>
    </row>
    <row r="3" spans="1:16" x14ac:dyDescent="0.2">
      <c r="A3" s="4" t="s">
        <v>56</v>
      </c>
      <c r="B3" s="4">
        <v>583139</v>
      </c>
      <c r="C3" s="5">
        <v>162830</v>
      </c>
      <c r="D3" s="5">
        <v>162830</v>
      </c>
      <c r="E3" s="5"/>
      <c r="F3" s="5"/>
      <c r="G3" s="5"/>
      <c r="H3" s="5">
        <f>D3</f>
        <v>162830</v>
      </c>
      <c r="I3" s="5"/>
      <c r="J3" s="5"/>
      <c r="K3" s="24"/>
      <c r="L3" s="5"/>
      <c r="M3" s="20"/>
      <c r="N3" s="4"/>
      <c r="O3" s="5">
        <f t="shared" ref="O3:O20" si="0">D3-SUM(E3:L3)</f>
        <v>0</v>
      </c>
      <c r="P3" s="4"/>
    </row>
    <row r="4" spans="1:16" x14ac:dyDescent="0.2">
      <c r="A4" s="4" t="s">
        <v>56</v>
      </c>
      <c r="B4" s="4">
        <v>465925</v>
      </c>
      <c r="C4" s="5">
        <v>970314</v>
      </c>
      <c r="D4" s="5">
        <v>970314</v>
      </c>
      <c r="E4" s="5">
        <f>VLOOKUP(B4,[1]Sheet2!$E:$F,2,0)</f>
        <v>970314</v>
      </c>
      <c r="F4" s="5"/>
      <c r="G4" s="5"/>
      <c r="H4" s="22"/>
      <c r="I4" s="5"/>
      <c r="J4" s="5"/>
      <c r="K4" s="24"/>
      <c r="L4" s="5"/>
      <c r="M4" s="20"/>
      <c r="N4" s="4"/>
      <c r="O4" s="5">
        <f t="shared" si="0"/>
        <v>0</v>
      </c>
      <c r="P4" s="4"/>
    </row>
    <row r="5" spans="1:16" x14ac:dyDescent="0.2">
      <c r="A5" s="4" t="s">
        <v>56</v>
      </c>
      <c r="B5" s="4">
        <v>463335</v>
      </c>
      <c r="C5" s="5">
        <v>199345</v>
      </c>
      <c r="D5" s="5">
        <v>199345</v>
      </c>
      <c r="E5" s="5">
        <f>VLOOKUP(B5,[1]Sheet2!$E:$F,2,0)</f>
        <v>199345</v>
      </c>
      <c r="F5" s="5"/>
      <c r="G5" s="5"/>
      <c r="H5" s="22"/>
      <c r="I5" s="5"/>
      <c r="J5" s="5"/>
      <c r="K5" s="24"/>
      <c r="L5" s="5"/>
      <c r="M5" s="20"/>
      <c r="N5" s="4"/>
      <c r="O5" s="5">
        <f t="shared" si="0"/>
        <v>0</v>
      </c>
      <c r="P5" s="4"/>
    </row>
    <row r="6" spans="1:16" x14ac:dyDescent="0.2">
      <c r="A6" s="4" t="s">
        <v>57</v>
      </c>
      <c r="B6" s="4">
        <v>1110189</v>
      </c>
      <c r="C6" s="5">
        <v>175611</v>
      </c>
      <c r="D6" s="5">
        <v>175611</v>
      </c>
      <c r="E6" s="5">
        <f>VLOOKUP(B6,[1]Sheet2!$E:$F,2,0)</f>
        <v>175611</v>
      </c>
      <c r="F6" s="5"/>
      <c r="G6" s="5"/>
      <c r="H6" s="5"/>
      <c r="I6" s="5"/>
      <c r="J6" s="5"/>
      <c r="K6" s="24"/>
      <c r="L6" s="5"/>
      <c r="M6" s="20"/>
      <c r="N6" s="4"/>
      <c r="O6" s="5">
        <f t="shared" si="0"/>
        <v>0</v>
      </c>
      <c r="P6" s="4"/>
    </row>
    <row r="7" spans="1:16" x14ac:dyDescent="0.2">
      <c r="A7" s="10" t="s">
        <v>56</v>
      </c>
      <c r="B7" s="10">
        <v>600540</v>
      </c>
      <c r="C7" s="11">
        <v>132100</v>
      </c>
      <c r="D7" s="11">
        <v>132100</v>
      </c>
      <c r="E7" s="5"/>
      <c r="F7" s="5"/>
      <c r="G7" s="5"/>
      <c r="H7" s="11">
        <f>D7</f>
        <v>132100</v>
      </c>
      <c r="I7" s="5"/>
      <c r="J7" s="5"/>
      <c r="K7" s="24"/>
      <c r="L7" s="5"/>
      <c r="M7" s="20"/>
      <c r="N7" s="4"/>
      <c r="O7" s="5">
        <f t="shared" si="0"/>
        <v>0</v>
      </c>
      <c r="P7" s="10"/>
    </row>
    <row r="8" spans="1:16" x14ac:dyDescent="0.2">
      <c r="A8" s="10" t="s">
        <v>56</v>
      </c>
      <c r="B8" s="10">
        <v>621982</v>
      </c>
      <c r="C8" s="11">
        <v>46542</v>
      </c>
      <c r="D8" s="11">
        <v>46542</v>
      </c>
      <c r="E8" s="5">
        <f>VLOOKUP(B8,[1]Sheet2!$E:$F,2,0)</f>
        <v>46542</v>
      </c>
      <c r="F8" s="5"/>
      <c r="G8" s="5"/>
      <c r="H8" s="11"/>
      <c r="I8" s="5"/>
      <c r="J8" s="5"/>
      <c r="K8" s="24"/>
      <c r="L8" s="5"/>
      <c r="M8" s="20"/>
      <c r="N8" s="4"/>
      <c r="O8" s="5">
        <f t="shared" si="0"/>
        <v>0</v>
      </c>
      <c r="P8" s="10"/>
    </row>
    <row r="9" spans="1:16" x14ac:dyDescent="0.2">
      <c r="A9" s="10" t="s">
        <v>56</v>
      </c>
      <c r="B9" s="10">
        <v>691408</v>
      </c>
      <c r="C9" s="11">
        <v>352140</v>
      </c>
      <c r="D9" s="11">
        <v>352140</v>
      </c>
      <c r="E9" s="5">
        <f>VLOOKUP(B9,[1]Sheet2!$E:$F,2,0)</f>
        <v>319740</v>
      </c>
      <c r="F9" s="5"/>
      <c r="G9" s="5"/>
      <c r="H9" s="11"/>
      <c r="I9" s="5">
        <f>VLOOKUP(B9,[1]Sheet3!$E:$F,2,0)</f>
        <v>32400</v>
      </c>
      <c r="J9" s="5"/>
      <c r="K9" s="24"/>
      <c r="L9" s="5"/>
      <c r="M9" s="20"/>
      <c r="N9" s="4"/>
      <c r="O9" s="5">
        <f t="shared" si="0"/>
        <v>0</v>
      </c>
      <c r="P9" s="10"/>
    </row>
    <row r="10" spans="1:16" x14ac:dyDescent="0.2">
      <c r="A10" s="10" t="s">
        <v>58</v>
      </c>
      <c r="B10" s="10">
        <v>90060</v>
      </c>
      <c r="C10" s="11">
        <v>92800</v>
      </c>
      <c r="D10" s="11">
        <v>92800</v>
      </c>
      <c r="E10" s="5">
        <f>VLOOKUP(B10,[1]Sheet2!$E:$F,2,0)</f>
        <v>92800</v>
      </c>
      <c r="F10" s="5"/>
      <c r="G10" s="5"/>
      <c r="H10" s="11"/>
      <c r="I10" s="5"/>
      <c r="J10" s="5"/>
      <c r="K10" s="24"/>
      <c r="L10" s="5"/>
      <c r="M10" s="20"/>
      <c r="N10" s="4"/>
      <c r="O10" s="5">
        <f t="shared" si="0"/>
        <v>0</v>
      </c>
      <c r="P10" s="10"/>
    </row>
    <row r="11" spans="1:16" x14ac:dyDescent="0.2">
      <c r="A11" s="10" t="s">
        <v>59</v>
      </c>
      <c r="B11" s="10">
        <v>3061801</v>
      </c>
      <c r="C11" s="11">
        <v>251900</v>
      </c>
      <c r="D11" s="11">
        <v>251900</v>
      </c>
      <c r="E11" s="5">
        <f>VLOOKUP(B11,[1]Sheet2!$E:$F,2,0)</f>
        <v>251900</v>
      </c>
      <c r="F11" s="5"/>
      <c r="G11" s="5"/>
      <c r="H11" s="11"/>
      <c r="I11" s="5"/>
      <c r="J11" s="5"/>
      <c r="K11" s="24"/>
      <c r="L11" s="11"/>
      <c r="M11" s="20"/>
      <c r="N11" s="4"/>
      <c r="O11" s="5">
        <f t="shared" si="0"/>
        <v>0</v>
      </c>
      <c r="P11" s="10"/>
    </row>
    <row r="12" spans="1:16" x14ac:dyDescent="0.2">
      <c r="A12" s="10" t="s">
        <v>56</v>
      </c>
      <c r="B12" s="10">
        <v>717705</v>
      </c>
      <c r="C12" s="11">
        <v>716615</v>
      </c>
      <c r="D12" s="11">
        <v>716615</v>
      </c>
      <c r="E12" s="5">
        <f>VLOOKUP(B12,[1]Sheet2!$E:$F,2,0)</f>
        <v>716615</v>
      </c>
      <c r="F12" s="5"/>
      <c r="G12" s="5"/>
      <c r="H12" s="5"/>
      <c r="I12" s="5"/>
      <c r="J12" s="5"/>
      <c r="K12" s="24"/>
      <c r="L12" s="11"/>
      <c r="M12" s="20"/>
      <c r="N12" s="4"/>
      <c r="O12" s="5">
        <f t="shared" si="0"/>
        <v>0</v>
      </c>
      <c r="P12" s="10"/>
    </row>
    <row r="13" spans="1:16" x14ac:dyDescent="0.2">
      <c r="A13" s="10" t="s">
        <v>60</v>
      </c>
      <c r="B13" s="10">
        <v>1177920</v>
      </c>
      <c r="C13" s="11">
        <v>126380</v>
      </c>
      <c r="D13" s="11">
        <v>126380</v>
      </c>
      <c r="E13" s="5">
        <f>VLOOKUP(B13,[1]Sheet2!$E:$F,2,0)</f>
        <v>126380</v>
      </c>
      <c r="F13" s="5"/>
      <c r="G13" s="5"/>
      <c r="H13" s="11"/>
      <c r="I13" s="5"/>
      <c r="J13" s="5"/>
      <c r="K13" s="24"/>
      <c r="L13" s="5"/>
      <c r="M13" s="20"/>
      <c r="N13" s="4"/>
      <c r="O13" s="5">
        <f t="shared" si="0"/>
        <v>0</v>
      </c>
      <c r="P13" s="10"/>
    </row>
    <row r="14" spans="1:16" x14ac:dyDescent="0.2">
      <c r="A14" s="10" t="s">
        <v>60</v>
      </c>
      <c r="B14" s="10">
        <v>1179680</v>
      </c>
      <c r="C14" s="11">
        <v>128140</v>
      </c>
      <c r="D14" s="11">
        <v>128140</v>
      </c>
      <c r="E14" s="5">
        <f>VLOOKUP(B14,[1]Sheet2!$E:$F,2,0)</f>
        <v>128140</v>
      </c>
      <c r="F14" s="5"/>
      <c r="G14" s="5"/>
      <c r="H14" s="11"/>
      <c r="I14" s="5"/>
      <c r="J14" s="5"/>
      <c r="K14" s="24"/>
      <c r="L14" s="5"/>
      <c r="M14" s="20"/>
      <c r="N14" s="4"/>
      <c r="O14" s="5">
        <f t="shared" si="0"/>
        <v>0</v>
      </c>
      <c r="P14" s="10"/>
    </row>
    <row r="15" spans="1:16" x14ac:dyDescent="0.2">
      <c r="A15" s="10" t="s">
        <v>56</v>
      </c>
      <c r="B15" s="10">
        <v>875530</v>
      </c>
      <c r="C15" s="11">
        <v>59100</v>
      </c>
      <c r="D15" s="11">
        <v>59100</v>
      </c>
      <c r="E15" s="5">
        <f>VLOOKUP(B15,[1]Sheet2!$E:$F,2,0)</f>
        <v>44325</v>
      </c>
      <c r="F15" s="5"/>
      <c r="G15" s="5"/>
      <c r="H15" s="11"/>
      <c r="I15" s="5">
        <f>VLOOKUP(B15,[1]Sheet3!$E:$F,2,0)</f>
        <v>14775</v>
      </c>
      <c r="J15" s="5"/>
      <c r="K15" s="24"/>
      <c r="L15" s="5"/>
      <c r="M15" s="20"/>
      <c r="N15" s="4"/>
      <c r="O15" s="5">
        <f t="shared" si="0"/>
        <v>0</v>
      </c>
      <c r="P15" s="10"/>
    </row>
    <row r="16" spans="1:16" x14ac:dyDescent="0.2">
      <c r="A16" s="10" t="s">
        <v>60</v>
      </c>
      <c r="B16" s="10">
        <v>1194657</v>
      </c>
      <c r="C16" s="11">
        <v>29500</v>
      </c>
      <c r="D16" s="11">
        <v>29500</v>
      </c>
      <c r="E16" s="5">
        <f>VLOOKUP(B16,[1]Sheet2!$E:$F,2,0)</f>
        <v>29500</v>
      </c>
      <c r="F16" s="5"/>
      <c r="G16" s="5"/>
      <c r="H16" s="11"/>
      <c r="I16" s="5"/>
      <c r="J16" s="11"/>
      <c r="K16" s="24"/>
      <c r="L16" s="11"/>
      <c r="M16" s="20"/>
      <c r="N16" s="4"/>
      <c r="O16" s="5">
        <f t="shared" si="0"/>
        <v>0</v>
      </c>
      <c r="P16" s="10"/>
    </row>
    <row r="17" spans="1:16" x14ac:dyDescent="0.2">
      <c r="A17" s="10" t="s">
        <v>56</v>
      </c>
      <c r="B17" s="10">
        <v>879210</v>
      </c>
      <c r="C17" s="11">
        <v>40300</v>
      </c>
      <c r="D17" s="11">
        <v>40300</v>
      </c>
      <c r="E17" s="5">
        <f>VLOOKUP(B17,[1]Sheet2!$E:$F,2,0)</f>
        <v>40300</v>
      </c>
      <c r="F17" s="5"/>
      <c r="G17" s="5"/>
      <c r="H17" s="5"/>
      <c r="I17" s="5"/>
      <c r="J17" s="5"/>
      <c r="K17" s="24"/>
      <c r="L17" s="5"/>
      <c r="M17" s="20"/>
      <c r="N17" s="4"/>
      <c r="O17" s="5">
        <f t="shared" si="0"/>
        <v>0</v>
      </c>
      <c r="P17" s="10"/>
    </row>
    <row r="18" spans="1:16" x14ac:dyDescent="0.2">
      <c r="A18" s="10" t="s">
        <v>60</v>
      </c>
      <c r="B18" s="10">
        <v>1195679</v>
      </c>
      <c r="C18" s="11">
        <v>29500</v>
      </c>
      <c r="D18" s="11">
        <v>29500</v>
      </c>
      <c r="E18" s="5">
        <f>VLOOKUP(B18,[1]Sheet2!$E:$F,2,0)</f>
        <v>29500</v>
      </c>
      <c r="F18" s="5"/>
      <c r="G18" s="5"/>
      <c r="H18" s="5"/>
      <c r="I18" s="5"/>
      <c r="J18" s="5"/>
      <c r="K18" s="24"/>
      <c r="L18" s="11"/>
      <c r="M18" s="20"/>
      <c r="N18" s="4"/>
      <c r="O18" s="5">
        <f t="shared" si="0"/>
        <v>0</v>
      </c>
      <c r="P18" s="4"/>
    </row>
    <row r="19" spans="1:16" x14ac:dyDescent="0.2">
      <c r="A19" s="10" t="s">
        <v>60</v>
      </c>
      <c r="B19" s="10">
        <v>1195732</v>
      </c>
      <c r="C19" s="11">
        <v>151200</v>
      </c>
      <c r="D19" s="11">
        <v>126800</v>
      </c>
      <c r="E19" s="5">
        <f>VLOOKUP(B19,[1]Sheet2!$E:$F,2,0)</f>
        <v>126800</v>
      </c>
      <c r="F19" s="5"/>
      <c r="G19" s="5"/>
      <c r="H19" s="5"/>
      <c r="I19" s="5"/>
      <c r="J19" s="5"/>
      <c r="K19" s="24"/>
      <c r="L19" s="5"/>
      <c r="M19" s="20"/>
      <c r="N19" s="4"/>
      <c r="O19" s="5">
        <f t="shared" si="0"/>
        <v>0</v>
      </c>
      <c r="P19" s="10"/>
    </row>
    <row r="20" spans="1:16" x14ac:dyDescent="0.2">
      <c r="A20" s="10" t="s">
        <v>60</v>
      </c>
      <c r="B20" s="10">
        <v>1195890</v>
      </c>
      <c r="C20" s="11">
        <v>10500</v>
      </c>
      <c r="D20" s="11">
        <v>10500</v>
      </c>
      <c r="E20" s="5">
        <f>VLOOKUP(B20,[1]Sheet2!$E:$F,2,0)</f>
        <v>10500</v>
      </c>
      <c r="F20" s="5"/>
      <c r="G20" s="5"/>
      <c r="H20" s="5"/>
      <c r="I20" s="5"/>
      <c r="J20" s="5"/>
      <c r="K20" s="24"/>
      <c r="L20" s="11"/>
      <c r="M20" s="20"/>
      <c r="N20" s="4"/>
      <c r="O20" s="5">
        <f t="shared" si="0"/>
        <v>0</v>
      </c>
      <c r="P20" s="10"/>
    </row>
    <row r="21" spans="1:16" x14ac:dyDescent="0.2">
      <c r="A21" s="10"/>
      <c r="B21" s="10"/>
      <c r="C21" s="11"/>
      <c r="D21" s="11"/>
      <c r="E21" s="5"/>
      <c r="F21" s="5"/>
      <c r="G21" s="5"/>
      <c r="H21" s="5"/>
      <c r="I21" s="5"/>
      <c r="J21" s="5"/>
      <c r="K21" s="24"/>
      <c r="L21" s="5"/>
      <c r="M21" s="20"/>
      <c r="N21" s="4"/>
      <c r="O21" s="5"/>
      <c r="P21" s="10"/>
    </row>
    <row r="22" spans="1:16" x14ac:dyDescent="0.2">
      <c r="A22" s="21"/>
      <c r="B22" s="21"/>
      <c r="C22" s="22"/>
      <c r="D22" s="22"/>
      <c r="E22" s="5"/>
      <c r="F22" s="5"/>
      <c r="G22" s="5"/>
      <c r="H22" s="22"/>
      <c r="I22" s="5"/>
      <c r="J22" s="5"/>
      <c r="K22" s="24"/>
      <c r="L22" s="5"/>
      <c r="M22" s="20"/>
      <c r="N22" s="4"/>
      <c r="O22" s="5"/>
      <c r="P22" s="21"/>
    </row>
    <row r="23" spans="1:16" s="8" customFormat="1" x14ac:dyDescent="0.2">
      <c r="A23" s="6" t="s">
        <v>11</v>
      </c>
      <c r="B23" s="6" t="s">
        <v>11</v>
      </c>
      <c r="C23" s="7">
        <f t="shared" ref="C23:L23" si="1">SUM(C2:C22)</f>
        <v>3909357</v>
      </c>
      <c r="D23" s="7">
        <f t="shared" si="1"/>
        <v>3884957</v>
      </c>
      <c r="E23" s="7">
        <f t="shared" si="1"/>
        <v>3308312</v>
      </c>
      <c r="F23" s="7">
        <f t="shared" si="1"/>
        <v>0</v>
      </c>
      <c r="G23" s="7">
        <f t="shared" si="1"/>
        <v>0</v>
      </c>
      <c r="H23" s="7">
        <f t="shared" si="1"/>
        <v>529470</v>
      </c>
      <c r="I23" s="7">
        <f t="shared" si="1"/>
        <v>47175</v>
      </c>
      <c r="J23" s="7">
        <f t="shared" si="1"/>
        <v>0</v>
      </c>
      <c r="K23" s="7">
        <f t="shared" si="1"/>
        <v>0</v>
      </c>
      <c r="L23" s="7">
        <f t="shared" si="1"/>
        <v>0</v>
      </c>
      <c r="M23" s="18"/>
      <c r="N23" s="18"/>
      <c r="O23" s="7">
        <f t="shared" ref="O23" si="2">D23-SUM(E23:L23)</f>
        <v>0</v>
      </c>
      <c r="P23" s="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B937-0770-4ACB-B88F-EF54F17B6C5F}">
  <sheetPr>
    <tabColor rgb="FF92D050"/>
  </sheetPr>
  <dimension ref="B2:G30"/>
  <sheetViews>
    <sheetView tabSelected="1" topLeftCell="A13" workbookViewId="0">
      <selection activeCell="H15" sqref="H15"/>
    </sheetView>
  </sheetViews>
  <sheetFormatPr baseColWidth="10" defaultRowHeight="15" x14ac:dyDescent="0.25"/>
  <cols>
    <col min="1" max="1" width="10.42578125" style="25" customWidth="1"/>
    <col min="2" max="2" width="3.28515625" style="25" customWidth="1"/>
    <col min="3" max="3" width="34.140625" style="25" customWidth="1"/>
    <col min="4" max="4" width="41.140625" style="25" customWidth="1"/>
    <col min="5" max="5" width="24.5703125" style="25" customWidth="1"/>
    <col min="6" max="6" width="3.28515625" style="25" customWidth="1"/>
    <col min="7" max="16384" width="11.42578125" style="25"/>
  </cols>
  <sheetData>
    <row r="2" spans="2:6" ht="6.75" customHeight="1" x14ac:dyDescent="0.25">
      <c r="B2" s="26"/>
      <c r="C2" s="27"/>
      <c r="D2" s="27"/>
      <c r="E2" s="27"/>
      <c r="F2" s="28"/>
    </row>
    <row r="3" spans="2:6" ht="6.75" customHeight="1" x14ac:dyDescent="0.25">
      <c r="B3" s="29"/>
      <c r="F3" s="30"/>
    </row>
    <row r="4" spans="2:6" x14ac:dyDescent="0.25">
      <c r="B4" s="29"/>
      <c r="F4" s="30"/>
    </row>
    <row r="5" spans="2:6" ht="15.75" x14ac:dyDescent="0.25">
      <c r="B5" s="31"/>
      <c r="C5" s="32" t="s">
        <v>16</v>
      </c>
      <c r="D5" s="32"/>
      <c r="E5" s="33"/>
      <c r="F5" s="30"/>
    </row>
    <row r="6" spans="2:6" ht="15.75" x14ac:dyDescent="0.25">
      <c r="B6" s="31"/>
      <c r="C6" s="32" t="s">
        <v>17</v>
      </c>
      <c r="D6" s="34" t="s">
        <v>65</v>
      </c>
      <c r="E6" s="35" t="s">
        <v>78</v>
      </c>
      <c r="F6" s="30"/>
    </row>
    <row r="7" spans="2:6" x14ac:dyDescent="0.25">
      <c r="B7" s="31"/>
      <c r="E7" s="33"/>
      <c r="F7" s="30"/>
    </row>
    <row r="8" spans="2:6" s="39" customFormat="1" x14ac:dyDescent="0.25">
      <c r="B8" s="36"/>
      <c r="C8" s="67" t="s">
        <v>18</v>
      </c>
      <c r="D8" s="67"/>
      <c r="E8" s="37" t="s">
        <v>79</v>
      </c>
      <c r="F8" s="38"/>
    </row>
    <row r="9" spans="2:6" x14ac:dyDescent="0.25">
      <c r="B9" s="31"/>
      <c r="E9" s="33"/>
      <c r="F9" s="30"/>
    </row>
    <row r="10" spans="2:6" x14ac:dyDescent="0.25">
      <c r="B10" s="31" t="s">
        <v>19</v>
      </c>
      <c r="C10" s="68" t="s">
        <v>20</v>
      </c>
      <c r="D10" s="68"/>
      <c r="E10" s="40">
        <f>'VERIFICACIÓN DE CARTERA '!D23</f>
        <v>3884957</v>
      </c>
      <c r="F10" s="30"/>
    </row>
    <row r="11" spans="2:6" x14ac:dyDescent="0.25">
      <c r="B11" s="31"/>
      <c r="E11" s="41"/>
      <c r="F11" s="30"/>
    </row>
    <row r="12" spans="2:6" x14ac:dyDescent="0.25">
      <c r="B12" s="31" t="s">
        <v>21</v>
      </c>
      <c r="C12" s="65" t="s">
        <v>22</v>
      </c>
      <c r="D12" s="66"/>
      <c r="E12" s="41">
        <f>'VERIFICACIÓN DE CARTERA '!F23</f>
        <v>0</v>
      </c>
      <c r="F12" s="30"/>
    </row>
    <row r="13" spans="2:6" x14ac:dyDescent="0.25">
      <c r="B13" s="31" t="s">
        <v>21</v>
      </c>
      <c r="C13" s="65" t="s">
        <v>23</v>
      </c>
      <c r="D13" s="66"/>
      <c r="E13" s="41">
        <f>'VERIFICACIÓN DE CARTERA '!H23</f>
        <v>529470</v>
      </c>
      <c r="F13" s="30"/>
    </row>
    <row r="14" spans="2:6" x14ac:dyDescent="0.25">
      <c r="B14" s="31" t="s">
        <v>21</v>
      </c>
      <c r="C14" s="65" t="s">
        <v>24</v>
      </c>
      <c r="D14" s="66"/>
      <c r="E14" s="41">
        <f>'VERIFICACIÓN DE CARTERA '!I23</f>
        <v>47175</v>
      </c>
      <c r="F14" s="30"/>
    </row>
    <row r="15" spans="2:6" x14ac:dyDescent="0.25">
      <c r="B15" s="31" t="s">
        <v>21</v>
      </c>
      <c r="C15" s="65" t="s">
        <v>25</v>
      </c>
      <c r="D15" s="66"/>
      <c r="E15" s="41">
        <f>'VERIFICACIÓN DE CARTERA '!J23</f>
        <v>0</v>
      </c>
      <c r="F15" s="30"/>
    </row>
    <row r="16" spans="2:6" x14ac:dyDescent="0.25">
      <c r="B16" s="31" t="s">
        <v>21</v>
      </c>
      <c r="C16" s="65" t="s">
        <v>26</v>
      </c>
      <c r="D16" s="66"/>
      <c r="E16" s="41">
        <f>'VERIFICACIÓN DE CARTERA '!K23</f>
        <v>0</v>
      </c>
      <c r="F16" s="30"/>
    </row>
    <row r="17" spans="2:7" x14ac:dyDescent="0.25">
      <c r="B17" s="31" t="s">
        <v>21</v>
      </c>
      <c r="C17" s="65" t="s">
        <v>27</v>
      </c>
      <c r="D17" s="66"/>
      <c r="E17" s="41">
        <f>'VERIFICACIÓN DE CARTERA '!L23</f>
        <v>0</v>
      </c>
      <c r="F17" s="30"/>
    </row>
    <row r="18" spans="2:7" x14ac:dyDescent="0.25">
      <c r="B18" s="31" t="s">
        <v>21</v>
      </c>
      <c r="C18" s="65" t="s">
        <v>28</v>
      </c>
      <c r="D18" s="66"/>
      <c r="E18" s="41">
        <f>'VERIFICACIÓN DE CARTERA '!O23</f>
        <v>0</v>
      </c>
      <c r="F18" s="30"/>
    </row>
    <row r="19" spans="2:7" x14ac:dyDescent="0.25">
      <c r="B19" s="31"/>
      <c r="E19" s="41"/>
      <c r="F19" s="30"/>
    </row>
    <row r="20" spans="2:7" x14ac:dyDescent="0.25">
      <c r="B20" s="31" t="s">
        <v>19</v>
      </c>
      <c r="C20" s="42" t="s">
        <v>29</v>
      </c>
      <c r="D20" s="42"/>
      <c r="E20" s="40">
        <f>E10-SUM(E12:E18)</f>
        <v>3308312</v>
      </c>
      <c r="F20" s="30"/>
      <c r="G20" s="33"/>
    </row>
    <row r="21" spans="2:7" x14ac:dyDescent="0.25">
      <c r="B21" s="31" t="s">
        <v>21</v>
      </c>
      <c r="C21" s="25" t="s">
        <v>30</v>
      </c>
      <c r="E21" s="43">
        <v>0</v>
      </c>
      <c r="F21" s="30"/>
    </row>
    <row r="22" spans="2:7" x14ac:dyDescent="0.25">
      <c r="B22" s="31"/>
      <c r="C22" s="25" t="s">
        <v>31</v>
      </c>
      <c r="E22" s="43">
        <v>0</v>
      </c>
      <c r="F22" s="30"/>
    </row>
    <row r="23" spans="2:7" x14ac:dyDescent="0.25">
      <c r="B23" s="31" t="s">
        <v>19</v>
      </c>
      <c r="C23" s="68" t="s">
        <v>32</v>
      </c>
      <c r="D23" s="66"/>
      <c r="E23" s="40">
        <f>E20-E21-E22</f>
        <v>3308312</v>
      </c>
      <c r="F23" s="30"/>
      <c r="G23" s="33"/>
    </row>
    <row r="24" spans="2:7" x14ac:dyDescent="0.25">
      <c r="B24" s="31"/>
      <c r="E24" s="41"/>
      <c r="F24" s="30"/>
    </row>
    <row r="25" spans="2:7" x14ac:dyDescent="0.25">
      <c r="B25" s="31" t="s">
        <v>21</v>
      </c>
      <c r="C25" s="65" t="s">
        <v>33</v>
      </c>
      <c r="D25" s="66"/>
      <c r="E25" s="44">
        <v>0</v>
      </c>
      <c r="F25" s="30"/>
    </row>
    <row r="26" spans="2:7" x14ac:dyDescent="0.25">
      <c r="B26" s="31"/>
      <c r="E26" s="41"/>
      <c r="F26" s="30"/>
    </row>
    <row r="27" spans="2:7" ht="15.75" thickBot="1" x14ac:dyDescent="0.3">
      <c r="B27" s="45" t="s">
        <v>19</v>
      </c>
      <c r="C27" s="46" t="s">
        <v>34</v>
      </c>
      <c r="D27" s="47" t="str">
        <f>D6</f>
        <v>E S E    HOSPITAL   MARCO FELIPE  AFANADOR -  TOCAIMA</v>
      </c>
      <c r="E27" s="48">
        <f>E23-E25</f>
        <v>3308312</v>
      </c>
      <c r="F27" s="30"/>
    </row>
    <row r="28" spans="2:7" ht="15.75" thickTop="1" x14ac:dyDescent="0.25">
      <c r="B28" s="29"/>
      <c r="C28" s="42" t="s">
        <v>35</v>
      </c>
      <c r="D28" s="64">
        <v>43009</v>
      </c>
      <c r="E28" s="33"/>
      <c r="F28" s="30"/>
    </row>
    <row r="29" spans="2:7" x14ac:dyDescent="0.25">
      <c r="B29" s="29"/>
      <c r="C29" s="42" t="s">
        <v>36</v>
      </c>
      <c r="D29" s="64">
        <v>44477</v>
      </c>
      <c r="E29" s="33"/>
      <c r="F29" s="30"/>
    </row>
    <row r="30" spans="2:7" x14ac:dyDescent="0.25">
      <c r="B30" s="49"/>
      <c r="C30" s="50"/>
      <c r="D30" s="50"/>
      <c r="E30" s="50"/>
      <c r="F30" s="51"/>
    </row>
  </sheetData>
  <mergeCells count="11">
    <mergeCell ref="C8:D8"/>
    <mergeCell ref="C10:D10"/>
    <mergeCell ref="C17:D17"/>
    <mergeCell ref="C18:D18"/>
    <mergeCell ref="C23:D23"/>
    <mergeCell ref="C25:D25"/>
    <mergeCell ref="C12:D12"/>
    <mergeCell ref="C13:D13"/>
    <mergeCell ref="C14:D14"/>
    <mergeCell ref="C15:D15"/>
    <mergeCell ref="C16:D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0C8C-C312-4939-B3A4-BC42B5DB99EC}">
  <dimension ref="A2:F38"/>
  <sheetViews>
    <sheetView workbookViewId="0">
      <selection activeCell="A8" sqref="A8:E8"/>
    </sheetView>
  </sheetViews>
  <sheetFormatPr baseColWidth="10" defaultRowHeight="15" x14ac:dyDescent="0.25"/>
  <cols>
    <col min="1" max="1" width="10.7109375" customWidth="1"/>
    <col min="2" max="2" width="22.42578125" customWidth="1"/>
    <col min="3" max="3" width="17.28515625" customWidth="1"/>
    <col min="4" max="4" width="21.42578125" customWidth="1"/>
    <col min="5" max="5" width="17.5703125" customWidth="1"/>
    <col min="6" max="6" width="18.85546875" customWidth="1"/>
  </cols>
  <sheetData>
    <row r="2" spans="1:6" ht="28.5" x14ac:dyDescent="0.25">
      <c r="A2" s="56"/>
    </row>
    <row r="5" spans="1:6" x14ac:dyDescent="0.25">
      <c r="A5" s="69" t="s">
        <v>61</v>
      </c>
      <c r="B5" s="69"/>
      <c r="C5" s="69"/>
      <c r="D5" s="69"/>
      <c r="E5" s="69"/>
    </row>
    <row r="6" spans="1:6" x14ac:dyDescent="0.25">
      <c r="A6" s="69" t="s">
        <v>62</v>
      </c>
      <c r="B6" s="69"/>
      <c r="C6" s="69"/>
      <c r="D6" s="69"/>
      <c r="E6" s="69"/>
    </row>
    <row r="7" spans="1:6" x14ac:dyDescent="0.25">
      <c r="A7" s="69" t="s">
        <v>63</v>
      </c>
      <c r="B7" s="69"/>
      <c r="C7" s="69"/>
      <c r="D7" s="69"/>
      <c r="E7" s="69"/>
    </row>
    <row r="8" spans="1:6" x14ac:dyDescent="0.25">
      <c r="A8" s="69" t="s">
        <v>64</v>
      </c>
      <c r="B8" s="69"/>
      <c r="C8" s="69"/>
      <c r="D8" s="69"/>
      <c r="E8" s="69"/>
    </row>
    <row r="9" spans="1:6" x14ac:dyDescent="0.25">
      <c r="A9" s="69" t="s">
        <v>65</v>
      </c>
      <c r="B9" s="69"/>
      <c r="C9" s="69"/>
      <c r="D9" s="69"/>
      <c r="E9" s="69"/>
    </row>
    <row r="10" spans="1:6" x14ac:dyDescent="0.25">
      <c r="A10" s="69" t="s">
        <v>66</v>
      </c>
      <c r="B10" s="69"/>
      <c r="C10" s="69"/>
      <c r="D10" s="69"/>
      <c r="E10" s="69"/>
    </row>
    <row r="11" spans="1:6" ht="15.75" thickBot="1" x14ac:dyDescent="0.3"/>
    <row r="12" spans="1:6" ht="15.75" thickBot="1" x14ac:dyDescent="0.3">
      <c r="A12" s="57" t="s">
        <v>67</v>
      </c>
      <c r="B12" s="57" t="s">
        <v>68</v>
      </c>
      <c r="C12" s="58" t="s">
        <v>69</v>
      </c>
      <c r="D12" s="58" t="s">
        <v>70</v>
      </c>
      <c r="E12" s="58" t="s">
        <v>71</v>
      </c>
      <c r="F12" s="59" t="s">
        <v>72</v>
      </c>
    </row>
    <row r="13" spans="1:6" x14ac:dyDescent="0.25">
      <c r="A13" s="55">
        <v>800249241</v>
      </c>
      <c r="B13" s="55" t="s">
        <v>37</v>
      </c>
      <c r="C13" s="60">
        <v>41521</v>
      </c>
      <c r="D13" s="60">
        <v>41558</v>
      </c>
      <c r="E13" s="61">
        <v>234540</v>
      </c>
      <c r="F13" s="61">
        <v>234540</v>
      </c>
    </row>
    <row r="14" spans="1:6" x14ac:dyDescent="0.25">
      <c r="A14" s="53">
        <v>800249241</v>
      </c>
      <c r="B14" s="53" t="s">
        <v>38</v>
      </c>
      <c r="C14" s="54">
        <v>41521</v>
      </c>
      <c r="D14" s="54">
        <v>41558</v>
      </c>
      <c r="E14" s="62">
        <v>162830</v>
      </c>
      <c r="F14" s="62">
        <v>162830</v>
      </c>
    </row>
    <row r="15" spans="1:6" x14ac:dyDescent="0.25">
      <c r="A15" s="53">
        <v>800249241</v>
      </c>
      <c r="B15" s="53" t="s">
        <v>39</v>
      </c>
      <c r="C15" s="54">
        <v>40937</v>
      </c>
      <c r="D15" s="54">
        <v>42765</v>
      </c>
      <c r="E15" s="62">
        <v>970314</v>
      </c>
      <c r="F15" s="62">
        <v>970314</v>
      </c>
    </row>
    <row r="16" spans="1:6" x14ac:dyDescent="0.25">
      <c r="A16" s="53">
        <v>800249241</v>
      </c>
      <c r="B16" s="53" t="s">
        <v>40</v>
      </c>
      <c r="C16" s="54">
        <v>40933</v>
      </c>
      <c r="D16" s="54">
        <v>42765</v>
      </c>
      <c r="E16" s="62">
        <v>199345</v>
      </c>
      <c r="F16" s="62">
        <v>199345</v>
      </c>
    </row>
    <row r="17" spans="1:6" x14ac:dyDescent="0.25">
      <c r="A17" s="53">
        <v>800249241</v>
      </c>
      <c r="B17" s="53" t="s">
        <v>41</v>
      </c>
      <c r="C17" s="54">
        <v>41111</v>
      </c>
      <c r="D17" s="54">
        <v>42765</v>
      </c>
      <c r="E17" s="62">
        <v>175611</v>
      </c>
      <c r="F17" s="62">
        <v>175611</v>
      </c>
    </row>
    <row r="18" spans="1:6" x14ac:dyDescent="0.25">
      <c r="A18" s="53">
        <v>800249241</v>
      </c>
      <c r="B18" s="53" t="s">
        <v>42</v>
      </c>
      <c r="C18" s="54">
        <v>41616</v>
      </c>
      <c r="D18" s="54">
        <v>41660</v>
      </c>
      <c r="E18" s="62">
        <v>132100</v>
      </c>
      <c r="F18" s="62">
        <v>132100</v>
      </c>
    </row>
    <row r="19" spans="1:6" x14ac:dyDescent="0.25">
      <c r="A19" s="53">
        <v>800249241</v>
      </c>
      <c r="B19" s="53" t="s">
        <v>43</v>
      </c>
      <c r="C19" s="54">
        <v>41727</v>
      </c>
      <c r="D19" s="54">
        <v>41751</v>
      </c>
      <c r="E19" s="62">
        <v>46542</v>
      </c>
      <c r="F19" s="62">
        <v>46542</v>
      </c>
    </row>
    <row r="20" spans="1:6" x14ac:dyDescent="0.25">
      <c r="A20" s="53">
        <v>800249241</v>
      </c>
      <c r="B20" s="53" t="s">
        <v>44</v>
      </c>
      <c r="C20" s="54">
        <v>42106</v>
      </c>
      <c r="D20" s="54">
        <v>42140</v>
      </c>
      <c r="E20" s="62">
        <v>352140</v>
      </c>
      <c r="F20" s="62">
        <v>352140</v>
      </c>
    </row>
    <row r="21" spans="1:6" x14ac:dyDescent="0.25">
      <c r="A21" s="53">
        <v>800249241</v>
      </c>
      <c r="B21" s="53" t="s">
        <v>45</v>
      </c>
      <c r="C21" s="54">
        <v>42151</v>
      </c>
      <c r="D21" s="54">
        <v>42175</v>
      </c>
      <c r="E21" s="62">
        <v>92800</v>
      </c>
      <c r="F21" s="62">
        <v>92800</v>
      </c>
    </row>
    <row r="22" spans="1:6" x14ac:dyDescent="0.25">
      <c r="A22" s="53">
        <v>800249241</v>
      </c>
      <c r="B22" s="53" t="s">
        <v>46</v>
      </c>
      <c r="C22" s="54">
        <v>42233</v>
      </c>
      <c r="D22" s="54">
        <v>42272</v>
      </c>
      <c r="E22" s="62">
        <v>251900</v>
      </c>
      <c r="F22" s="62">
        <v>251900</v>
      </c>
    </row>
    <row r="23" spans="1:6" x14ac:dyDescent="0.25">
      <c r="A23" s="53">
        <v>800249241</v>
      </c>
      <c r="B23" s="53" t="s">
        <v>47</v>
      </c>
      <c r="C23" s="54">
        <v>42233</v>
      </c>
      <c r="D23" s="54">
        <v>42272</v>
      </c>
      <c r="E23" s="62">
        <v>716615</v>
      </c>
      <c r="F23" s="62">
        <v>716615</v>
      </c>
    </row>
    <row r="24" spans="1:6" x14ac:dyDescent="0.25">
      <c r="A24" s="53">
        <v>800249241</v>
      </c>
      <c r="B24" s="53" t="s">
        <v>48</v>
      </c>
      <c r="C24" s="54">
        <v>42574</v>
      </c>
      <c r="D24" s="54">
        <v>42600</v>
      </c>
      <c r="E24" s="62">
        <v>126380</v>
      </c>
      <c r="F24" s="62">
        <v>126380</v>
      </c>
    </row>
    <row r="25" spans="1:6" x14ac:dyDescent="0.25">
      <c r="A25" s="53">
        <v>800249241</v>
      </c>
      <c r="B25" s="53" t="s">
        <v>49</v>
      </c>
      <c r="C25" s="54">
        <v>42607</v>
      </c>
      <c r="D25" s="54">
        <v>42634</v>
      </c>
      <c r="E25" s="62">
        <v>128140</v>
      </c>
      <c r="F25" s="62">
        <v>128140</v>
      </c>
    </row>
    <row r="26" spans="1:6" x14ac:dyDescent="0.25">
      <c r="A26" s="53">
        <v>800249241</v>
      </c>
      <c r="B26" s="53" t="s">
        <v>50</v>
      </c>
      <c r="C26" s="54">
        <v>42976</v>
      </c>
      <c r="D26" s="54">
        <v>42989</v>
      </c>
      <c r="E26" s="62">
        <v>59100</v>
      </c>
      <c r="F26" s="62">
        <v>59100</v>
      </c>
    </row>
    <row r="27" spans="1:6" x14ac:dyDescent="0.25">
      <c r="A27" s="53">
        <v>800249241</v>
      </c>
      <c r="B27" s="53" t="s">
        <v>51</v>
      </c>
      <c r="C27" s="54">
        <v>42971</v>
      </c>
      <c r="D27" s="54">
        <v>42989</v>
      </c>
      <c r="E27" s="62">
        <v>29500</v>
      </c>
      <c r="F27" s="62">
        <v>29500</v>
      </c>
    </row>
    <row r="28" spans="1:6" x14ac:dyDescent="0.25">
      <c r="A28" s="53">
        <v>800249241</v>
      </c>
      <c r="B28" s="53" t="s">
        <v>52</v>
      </c>
      <c r="C28" s="54">
        <v>42992</v>
      </c>
      <c r="D28" s="54">
        <v>43013</v>
      </c>
      <c r="E28" s="62">
        <v>40300</v>
      </c>
      <c r="F28" s="62">
        <v>40300</v>
      </c>
    </row>
    <row r="29" spans="1:6" x14ac:dyDescent="0.25">
      <c r="A29" s="53">
        <v>800249241</v>
      </c>
      <c r="B29" s="53" t="s">
        <v>53</v>
      </c>
      <c r="C29" s="54">
        <v>42993</v>
      </c>
      <c r="D29" s="54">
        <v>43013</v>
      </c>
      <c r="E29" s="62">
        <v>29500</v>
      </c>
      <c r="F29" s="62">
        <v>29500</v>
      </c>
    </row>
    <row r="30" spans="1:6" x14ac:dyDescent="0.25">
      <c r="A30" s="53">
        <v>800249241</v>
      </c>
      <c r="B30" s="53" t="s">
        <v>54</v>
      </c>
      <c r="C30" s="54">
        <v>42979</v>
      </c>
      <c r="D30" s="54">
        <v>43013</v>
      </c>
      <c r="E30" s="62">
        <v>151200</v>
      </c>
      <c r="F30" s="62">
        <v>126800</v>
      </c>
    </row>
    <row r="31" spans="1:6" ht="15.75" thickBot="1" x14ac:dyDescent="0.3">
      <c r="A31" s="53">
        <v>800249241</v>
      </c>
      <c r="B31" s="53" t="s">
        <v>55</v>
      </c>
      <c r="C31" s="54">
        <v>43000</v>
      </c>
      <c r="D31" s="54">
        <v>43013</v>
      </c>
      <c r="E31" s="62">
        <v>10500</v>
      </c>
      <c r="F31" s="62">
        <v>10500</v>
      </c>
    </row>
    <row r="32" spans="1:6" ht="15.75" thickBot="1" x14ac:dyDescent="0.3">
      <c r="D32" t="s">
        <v>73</v>
      </c>
      <c r="E32" s="63">
        <f>SUM(E13:E31)</f>
        <v>3909357</v>
      </c>
      <c r="F32" s="63">
        <f>SUM(F13:F31)</f>
        <v>3884957</v>
      </c>
    </row>
    <row r="35" spans="1:2" x14ac:dyDescent="0.25">
      <c r="A35" s="52" t="s">
        <v>74</v>
      </c>
      <c r="B35" s="52"/>
    </row>
    <row r="36" spans="1:2" x14ac:dyDescent="0.25">
      <c r="A36" t="s">
        <v>75</v>
      </c>
    </row>
    <row r="37" spans="1:2" x14ac:dyDescent="0.25">
      <c r="A37" t="s">
        <v>76</v>
      </c>
    </row>
    <row r="38" spans="1:2" x14ac:dyDescent="0.25">
      <c r="A38" t="s">
        <v>77</v>
      </c>
    </row>
  </sheetData>
  <mergeCells count="6">
    <mergeCell ref="A10:E10"/>
    <mergeCell ref="A5:E5"/>
    <mergeCell ref="A6:E6"/>
    <mergeCell ref="A7:E7"/>
    <mergeCell ref="A8:E8"/>
    <mergeCell ref="A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VERIFICACIÓN DE CARTERA </vt:lpstr>
      <vt:lpstr>RESUMEN </vt:lpstr>
      <vt:lpstr>CARTERA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Wilmar Gerardo Lopez Sanchez</dc:creator>
  <cp:lastModifiedBy>Carlos Alberto Cuervo Sierra</cp:lastModifiedBy>
  <dcterms:created xsi:type="dcterms:W3CDTF">2018-09-25T23:41:55Z</dcterms:created>
  <dcterms:modified xsi:type="dcterms:W3CDTF">2021-10-08T16:52:05Z</dcterms:modified>
</cp:coreProperties>
</file>