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ccuervo_coosalud_com/Documents/CRUCES DE CARTERA/E.S.E HOSPITAL HILARIO LUGO/"/>
    </mc:Choice>
  </mc:AlternateContent>
  <xr:revisionPtr revIDLastSave="46" documentId="8_{AB5FAB26-9436-4532-A455-8888208FAE4E}" xr6:coauthVersionLast="47" xr6:coauthVersionMax="47" xr10:uidLastSave="{C488A04E-02EF-4C07-9EA4-080B8E9F378D}"/>
  <bookViews>
    <workbookView xWindow="-120" yWindow="-120" windowWidth="20730" windowHeight="11160" tabRatio="963" xr2:uid="{992045FB-D363-4912-A37D-7F9CA60E6F28}"/>
  </bookViews>
  <sheets>
    <sheet name="VERIFICACIÓN DE CARTERA " sheetId="3" r:id="rId1"/>
    <sheet name="CARTERA" sheetId="18" r:id="rId2"/>
    <sheet name="RESUMEN " sheetId="4" r:id="rId3"/>
  </sheets>
  <externalReferences>
    <externalReference r:id="rId4"/>
  </externalReferences>
  <definedNames>
    <definedName name="_xlnm._FilterDatabase" localSheetId="0" hidden="1">'VERIFICACIÓN DE CARTERA '!$A$1:$P$20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3" l="1"/>
  <c r="E3" i="3"/>
  <c r="E4" i="3"/>
  <c r="E5" i="3"/>
  <c r="E6" i="3"/>
  <c r="E8" i="3"/>
  <c r="E9" i="3"/>
  <c r="E10" i="3"/>
  <c r="E11" i="3"/>
  <c r="E12" i="3"/>
  <c r="E13" i="3"/>
  <c r="E14" i="3"/>
  <c r="E15" i="3"/>
  <c r="E16" i="3"/>
  <c r="E17" i="3"/>
  <c r="E2" i="3"/>
  <c r="L20" i="3" l="1"/>
  <c r="E17" i="4" s="1"/>
  <c r="K20" i="3"/>
  <c r="E16" i="4" s="1"/>
  <c r="J20" i="3"/>
  <c r="E15" i="4" s="1"/>
  <c r="I20" i="3"/>
  <c r="E14" i="4" s="1"/>
  <c r="H20" i="3"/>
  <c r="E13" i="4" s="1"/>
  <c r="G20" i="3"/>
  <c r="F20" i="3"/>
  <c r="E12" i="4" s="1"/>
  <c r="E20" i="3"/>
  <c r="D27" i="4" l="1"/>
  <c r="D20" i="3" l="1"/>
  <c r="E10" i="4" s="1"/>
  <c r="C20" i="3"/>
  <c r="O20" i="3" l="1"/>
  <c r="E18" i="4" s="1"/>
  <c r="E20" i="4" s="1"/>
  <c r="E23" i="4" s="1"/>
  <c r="E27" i="4" s="1"/>
</calcChain>
</file>

<file path=xl/sharedStrings.xml><?xml version="1.0" encoding="utf-8"?>
<sst xmlns="http://schemas.openxmlformats.org/spreadsheetml/2006/main" count="80" uniqueCount="52">
  <si>
    <t>SALDO</t>
  </si>
  <si>
    <t>POR PAGAR</t>
  </si>
  <si>
    <t>DEVUELTA IPS</t>
  </si>
  <si>
    <t>EN PROCESO DE AUDITORIA</t>
  </si>
  <si>
    <t>NO RADICADA</t>
  </si>
  <si>
    <t>GLOSA POR CONCILIAR</t>
  </si>
  <si>
    <t xml:space="preserve">GLOSA ACEPTA IPS </t>
  </si>
  <si>
    <t xml:space="preserve">CANCELADA </t>
  </si>
  <si>
    <t>DOC No</t>
  </si>
  <si>
    <t>DIFERENCIA</t>
  </si>
  <si>
    <t>SUCURSAL</t>
  </si>
  <si>
    <t>#</t>
  </si>
  <si>
    <t>No DE FACTURA</t>
  </si>
  <si>
    <t>VALOR FACTURA</t>
  </si>
  <si>
    <t>OBSERVACIÓN</t>
  </si>
  <si>
    <t>COPAGO/CUOTA MODERADORA</t>
  </si>
  <si>
    <t>COOSALUD EPS SA</t>
  </si>
  <si>
    <t>Estado de cartera IPS:</t>
  </si>
  <si>
    <t>DETALLE DE CARTERA IPS</t>
  </si>
  <si>
    <t>COOSALUD  NIT 900,226,715</t>
  </si>
  <si>
    <t>=</t>
  </si>
  <si>
    <t>Cartera presentada  IPS</t>
  </si>
  <si>
    <t>-</t>
  </si>
  <si>
    <t>Devoluciones</t>
  </si>
  <si>
    <t>Facturas sin evidencia de radicación</t>
  </si>
  <si>
    <t>Glosas por  Conciliar</t>
  </si>
  <si>
    <t>Glosas Aceptadas por la IPS</t>
  </si>
  <si>
    <t>Copagos</t>
  </si>
  <si>
    <t>Facturas Pagadas</t>
  </si>
  <si>
    <t>Diferencias en factura de proveedor</t>
  </si>
  <si>
    <t>Saldo</t>
  </si>
  <si>
    <t>Saldo Final</t>
  </si>
  <si>
    <t xml:space="preserve">Anticipos por legalizar </t>
  </si>
  <si>
    <t>Saldo Disponible a Favor de:</t>
  </si>
  <si>
    <t>Fecha de Corte Cartera Presentada IPS</t>
  </si>
  <si>
    <t>Fecha de Cruce de Cartera</t>
  </si>
  <si>
    <t>Facturas en proceso de auditoria Aplistaff_ OCT_2021</t>
  </si>
  <si>
    <t>Facturas en proceso de auditoria Aplistaff_ NOV_2021</t>
  </si>
  <si>
    <t>E.S.E HOSPITAL HILARIO LUGO DE SASAIMA
NIT. 832.000.029-1
ESTADO DE CARTERA CORTE A 30 NOVIEMBRE 2021
EPS COOSALUD
NIT. 900226715</t>
  </si>
  <si>
    <t>Empresa</t>
  </si>
  <si>
    <t>Fecha Radicacion</t>
  </si>
  <si>
    <t>Prefijo</t>
  </si>
  <si>
    <t>NFact</t>
  </si>
  <si>
    <t>FFact</t>
  </si>
  <si>
    <t>vrFactura</t>
  </si>
  <si>
    <t>GlParcial</t>
  </si>
  <si>
    <t>Abonos</t>
  </si>
  <si>
    <t>ValorNC</t>
  </si>
  <si>
    <t>ValorND</t>
  </si>
  <si>
    <t>COOSALUD ENTIDAD PROMOTORA DE SALUD S.A.</t>
  </si>
  <si>
    <t>E.S.E. HOSPITAL HILARIO LUGO DE SASAIMA</t>
  </si>
  <si>
    <t>NIT: 832000029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</si>
</sst>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41" fontId="7" fillId="0" borderId="0" applyFont="0" applyFill="0" applyBorder="0" applyAlignment="0" applyProtection="0"/>
  </cellStyleXfs>
  <cellXfs count="63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4" fontId="1" fillId="3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9" xfId="0" applyFill="1" applyBorder="1" applyAlignment="1">
      <alignment horizontal="center"/>
    </xf>
    <xf numFmtId="0" fontId="3" fillId="4" borderId="0" xfId="0" applyFont="1" applyFill="1"/>
    <xf numFmtId="3" fontId="0" fillId="4" borderId="0" xfId="0" applyNumberForma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0" fillId="4" borderId="9" xfId="0" applyFill="1" applyBorder="1" applyAlignment="1">
      <alignment horizontal="center" vertical="center"/>
    </xf>
    <xf numFmtId="3" fontId="4" fillId="3" borderId="0" xfId="0" applyNumberFormat="1" applyFont="1" applyFill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Alignment="1">
      <alignment vertical="center"/>
    </xf>
    <xf numFmtId="165" fontId="4" fillId="5" borderId="0" xfId="0" applyNumberFormat="1" applyFont="1" applyFill="1"/>
    <xf numFmtId="165" fontId="0" fillId="4" borderId="0" xfId="0" applyNumberFormat="1" applyFill="1"/>
    <xf numFmtId="0" fontId="4" fillId="5" borderId="0" xfId="0" applyFont="1" applyFill="1"/>
    <xf numFmtId="165" fontId="8" fillId="4" borderId="0" xfId="0" applyNumberFormat="1" applyFont="1" applyFill="1"/>
    <xf numFmtId="165" fontId="9" fillId="6" borderId="0" xfId="3" applyNumberFormat="1" applyFont="1" applyFill="1" applyAlignment="1">
      <alignment horizontal="right"/>
    </xf>
    <xf numFmtId="0" fontId="0" fillId="0" borderId="9" xfId="0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165" fontId="4" fillId="3" borderId="11" xfId="0" applyNumberFormat="1" applyFont="1" applyFill="1" applyBorder="1"/>
    <xf numFmtId="0" fontId="0" fillId="4" borderId="12" xfId="0" applyFill="1" applyBorder="1"/>
    <xf numFmtId="0" fontId="0" fillId="4" borderId="4" xfId="0" applyFill="1" applyBorder="1"/>
    <xf numFmtId="0" fontId="0" fillId="4" borderId="13" xfId="0" applyFill="1" applyBorder="1"/>
    <xf numFmtId="0" fontId="4" fillId="7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22" fontId="2" fillId="0" borderId="15" xfId="0" applyNumberFormat="1" applyFont="1" applyBorder="1" applyAlignment="1">
      <alignment vertical="center" wrapText="1"/>
    </xf>
    <xf numFmtId="41" fontId="2" fillId="0" borderId="15" xfId="4" applyFont="1" applyBorder="1" applyAlignment="1">
      <alignment vertical="center" wrapText="1"/>
    </xf>
    <xf numFmtId="14" fontId="4" fillId="5" borderId="0" xfId="0" applyNumberFormat="1" applyFont="1" applyFill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</cellXfs>
  <cellStyles count="5">
    <cellStyle name="Excel Built-in Normal" xfId="2" xr:uid="{FEAD7595-BA08-478F-B751-377DB77EF33F}"/>
    <cellStyle name="Excel Built-in Normal 1" xfId="1" xr:uid="{415A6882-2E43-4BC3-9D04-44747B12C90A}"/>
    <cellStyle name="Millares [0]" xfId="4" builtinId="6"/>
    <cellStyle name="Normal" xfId="0" builtinId="0"/>
    <cellStyle name="Normal 2 2" xfId="3" xr:uid="{93DAE960-8E3E-41B7-B037-DB5BBB356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47626</xdr:rowOff>
    </xdr:from>
    <xdr:ext cx="2190750" cy="323850"/>
    <xdr:pic>
      <xdr:nvPicPr>
        <xdr:cNvPr id="2" name="Imagen 1">
          <a:extLst>
            <a:ext uri="{FF2B5EF4-FFF2-40B4-BE49-F238E27FC236}">
              <a16:creationId xmlns:a16="http://schemas.microsoft.com/office/drawing/2014/main" id="{9E066E3F-9F30-4FEA-8200-35BBFC13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09576"/>
          <a:ext cx="21907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E%20NIT%20800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RTERA"/>
      <sheetName val="Hoja4"/>
    </sheetNames>
    <sheetDataSet>
      <sheetData sheetId="0"/>
      <sheetData sheetId="1"/>
      <sheetData sheetId="2">
        <row r="1">
          <cell r="E1" t="str">
            <v>Referencia</v>
          </cell>
          <cell r="F1" t="str">
            <v>Importe en moneda local</v>
          </cell>
        </row>
        <row r="2">
          <cell r="E2">
            <v>495569</v>
          </cell>
          <cell r="F2">
            <v>154128</v>
          </cell>
        </row>
        <row r="3">
          <cell r="E3">
            <v>520055</v>
          </cell>
          <cell r="F3">
            <v>100500</v>
          </cell>
        </row>
        <row r="4">
          <cell r="E4">
            <v>527997</v>
          </cell>
          <cell r="F4">
            <v>81800</v>
          </cell>
        </row>
        <row r="5">
          <cell r="E5">
            <v>528435</v>
          </cell>
          <cell r="F5">
            <v>50500</v>
          </cell>
        </row>
        <row r="6">
          <cell r="E6">
            <v>494941</v>
          </cell>
          <cell r="F6">
            <v>55880</v>
          </cell>
        </row>
        <row r="7">
          <cell r="E7">
            <v>530281</v>
          </cell>
          <cell r="F7">
            <v>49900</v>
          </cell>
        </row>
        <row r="8">
          <cell r="E8">
            <v>532289</v>
          </cell>
          <cell r="F8">
            <v>91222</v>
          </cell>
        </row>
        <row r="9">
          <cell r="E9">
            <v>531058</v>
          </cell>
          <cell r="F9">
            <v>117000</v>
          </cell>
        </row>
        <row r="10">
          <cell r="E10">
            <v>535875</v>
          </cell>
          <cell r="F10">
            <v>102500</v>
          </cell>
        </row>
        <row r="11">
          <cell r="E11">
            <v>537216</v>
          </cell>
          <cell r="F11">
            <v>74400</v>
          </cell>
        </row>
        <row r="12">
          <cell r="E12">
            <v>514798</v>
          </cell>
          <cell r="F12">
            <v>48010</v>
          </cell>
        </row>
        <row r="13">
          <cell r="E13">
            <v>518698</v>
          </cell>
          <cell r="F13">
            <v>51175</v>
          </cell>
        </row>
        <row r="14">
          <cell r="E14">
            <v>496070</v>
          </cell>
          <cell r="F14">
            <v>41600</v>
          </cell>
        </row>
        <row r="15">
          <cell r="E15">
            <v>498318</v>
          </cell>
          <cell r="F15">
            <v>55100</v>
          </cell>
        </row>
        <row r="16">
          <cell r="E16">
            <v>486668</v>
          </cell>
          <cell r="F16">
            <v>55000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FA2-0333-4C9F-A0D7-636868AFB720}">
  <sheetPr>
    <tabColor rgb="FF92D050"/>
  </sheetPr>
  <dimension ref="A1:P20"/>
  <sheetViews>
    <sheetView tabSelected="1" zoomScaleNormal="100" workbookViewId="0">
      <pane ySplit="1" topLeftCell="A5" activePane="bottomLeft" state="frozen"/>
      <selection pane="bottomLeft" activeCell="D20" sqref="D20"/>
    </sheetView>
  </sheetViews>
  <sheetFormatPr baseColWidth="10" defaultRowHeight="12.75" x14ac:dyDescent="0.2"/>
  <cols>
    <col min="1" max="1" width="11.7109375" style="2" customWidth="1"/>
    <col min="2" max="2" width="17.140625" style="2" bestFit="1" customWidth="1"/>
    <col min="3" max="3" width="12.42578125" style="3" customWidth="1"/>
    <col min="4" max="4" width="12.5703125" style="3" customWidth="1"/>
    <col min="5" max="5" width="12.140625" style="3" customWidth="1"/>
    <col min="6" max="7" width="13" style="3" customWidth="1"/>
    <col min="8" max="11" width="11.42578125" style="3"/>
    <col min="12" max="12" width="17.42578125" style="3" bestFit="1" customWidth="1"/>
    <col min="13" max="13" width="22.7109375" style="13" customWidth="1"/>
    <col min="14" max="14" width="31.140625" style="2" customWidth="1"/>
    <col min="15" max="15" width="12.42578125" style="3" customWidth="1"/>
    <col min="16" max="16384" width="11.42578125" style="2"/>
  </cols>
  <sheetData>
    <row r="1" spans="1:16" s="15" customFormat="1" ht="36" customHeight="1" x14ac:dyDescent="0.25">
      <c r="B1" s="12" t="s">
        <v>12</v>
      </c>
      <c r="C1" s="9" t="s">
        <v>13</v>
      </c>
      <c r="D1" s="9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23" t="s">
        <v>15</v>
      </c>
      <c r="L1" s="1" t="s">
        <v>7</v>
      </c>
      <c r="M1" s="19" t="s">
        <v>8</v>
      </c>
      <c r="N1" s="16" t="s">
        <v>14</v>
      </c>
      <c r="O1" s="17" t="s">
        <v>9</v>
      </c>
      <c r="P1" s="14" t="s">
        <v>10</v>
      </c>
    </row>
    <row r="2" spans="1:16" x14ac:dyDescent="0.2">
      <c r="A2" s="4"/>
      <c r="B2" s="4">
        <v>486668</v>
      </c>
      <c r="C2" s="5">
        <v>55000</v>
      </c>
      <c r="D2" s="5">
        <v>55000</v>
      </c>
      <c r="E2" s="5">
        <f>VLOOKUP(B2,[1]CARTERA!$E:$F,2,0)</f>
        <v>55000</v>
      </c>
      <c r="F2" s="5"/>
      <c r="G2" s="5"/>
      <c r="H2" s="5"/>
      <c r="I2" s="5"/>
      <c r="J2" s="5"/>
      <c r="K2" s="24"/>
      <c r="L2" s="5"/>
      <c r="M2" s="20"/>
      <c r="N2" s="4"/>
      <c r="O2" s="5"/>
      <c r="P2" s="4"/>
    </row>
    <row r="3" spans="1:16" x14ac:dyDescent="0.2">
      <c r="A3" s="4"/>
      <c r="B3" s="4">
        <v>494941</v>
      </c>
      <c r="C3" s="5">
        <v>55880</v>
      </c>
      <c r="D3" s="5">
        <v>55880</v>
      </c>
      <c r="E3" s="5">
        <f>VLOOKUP(B3,[1]CARTERA!$E:$F,2,0)</f>
        <v>55880</v>
      </c>
      <c r="F3" s="5"/>
      <c r="G3" s="5"/>
      <c r="H3" s="5"/>
      <c r="I3" s="5"/>
      <c r="J3" s="5"/>
      <c r="K3" s="24"/>
      <c r="L3" s="5"/>
      <c r="M3" s="20"/>
      <c r="N3" s="4"/>
      <c r="O3" s="5"/>
      <c r="P3" s="4"/>
    </row>
    <row r="4" spans="1:16" x14ac:dyDescent="0.2">
      <c r="A4" s="4"/>
      <c r="B4" s="4">
        <v>495569</v>
      </c>
      <c r="C4" s="5">
        <v>154128</v>
      </c>
      <c r="D4" s="5">
        <v>154128</v>
      </c>
      <c r="E4" s="5">
        <f>VLOOKUP(B4,[1]CARTERA!$E:$F,2,0)</f>
        <v>154128</v>
      </c>
      <c r="F4" s="5"/>
      <c r="G4" s="5"/>
      <c r="H4" s="22"/>
      <c r="I4" s="5"/>
      <c r="J4" s="5"/>
      <c r="K4" s="24"/>
      <c r="L4" s="5"/>
      <c r="M4" s="20"/>
      <c r="N4" s="4"/>
      <c r="O4" s="5"/>
      <c r="P4" s="4"/>
    </row>
    <row r="5" spans="1:16" x14ac:dyDescent="0.2">
      <c r="A5" s="4"/>
      <c r="B5" s="4">
        <v>496070</v>
      </c>
      <c r="C5" s="5">
        <v>41600</v>
      </c>
      <c r="D5" s="5">
        <v>41600</v>
      </c>
      <c r="E5" s="5">
        <f>VLOOKUP(B5,[1]CARTERA!$E:$F,2,0)</f>
        <v>41600</v>
      </c>
      <c r="F5" s="5"/>
      <c r="G5" s="5"/>
      <c r="H5" s="22"/>
      <c r="I5" s="5"/>
      <c r="J5" s="5"/>
      <c r="K5" s="24"/>
      <c r="L5" s="5"/>
      <c r="M5" s="20"/>
      <c r="N5" s="4"/>
      <c r="O5" s="5"/>
      <c r="P5" s="4"/>
    </row>
    <row r="6" spans="1:16" x14ac:dyDescent="0.2">
      <c r="A6" s="4"/>
      <c r="B6" s="4">
        <v>498318</v>
      </c>
      <c r="C6" s="5">
        <v>55100</v>
      </c>
      <c r="D6" s="5">
        <v>55100</v>
      </c>
      <c r="E6" s="5">
        <f>VLOOKUP(B6,[1]CARTERA!$E:$F,2,0)</f>
        <v>55100</v>
      </c>
      <c r="F6" s="5"/>
      <c r="G6" s="5"/>
      <c r="H6" s="5"/>
      <c r="I6" s="5"/>
      <c r="J6" s="5"/>
      <c r="K6" s="24"/>
      <c r="L6" s="5"/>
      <c r="M6" s="20"/>
      <c r="N6" s="4"/>
      <c r="O6" s="5"/>
      <c r="P6" s="4"/>
    </row>
    <row r="7" spans="1:16" x14ac:dyDescent="0.2">
      <c r="A7" s="10"/>
      <c r="B7" s="10">
        <v>509831</v>
      </c>
      <c r="C7" s="11">
        <v>167350</v>
      </c>
      <c r="D7" s="11">
        <v>167350</v>
      </c>
      <c r="E7" s="5"/>
      <c r="F7" s="5"/>
      <c r="G7" s="5"/>
      <c r="H7" s="11">
        <f>D7</f>
        <v>167350</v>
      </c>
      <c r="I7" s="5"/>
      <c r="J7" s="5"/>
      <c r="K7" s="24"/>
      <c r="L7" s="5"/>
      <c r="M7" s="20"/>
      <c r="N7" s="4"/>
      <c r="O7" s="5"/>
      <c r="P7" s="10"/>
    </row>
    <row r="8" spans="1:16" x14ac:dyDescent="0.2">
      <c r="A8" s="10"/>
      <c r="B8" s="10">
        <v>514798</v>
      </c>
      <c r="C8" s="11">
        <v>48010</v>
      </c>
      <c r="D8" s="11">
        <v>48010</v>
      </c>
      <c r="E8" s="5">
        <f>VLOOKUP(B8,[1]CARTERA!$E:$F,2,0)</f>
        <v>48010</v>
      </c>
      <c r="F8" s="5"/>
      <c r="G8" s="5"/>
      <c r="H8" s="11"/>
      <c r="I8" s="5"/>
      <c r="J8" s="5"/>
      <c r="K8" s="24"/>
      <c r="L8" s="5"/>
      <c r="M8" s="20"/>
      <c r="N8" s="4"/>
      <c r="O8" s="5"/>
      <c r="P8" s="10"/>
    </row>
    <row r="9" spans="1:16" x14ac:dyDescent="0.2">
      <c r="A9" s="10"/>
      <c r="B9" s="10">
        <v>518698</v>
      </c>
      <c r="C9" s="11">
        <v>51175</v>
      </c>
      <c r="D9" s="11">
        <v>51175</v>
      </c>
      <c r="E9" s="5">
        <f>VLOOKUP(B9,[1]CARTERA!$E:$F,2,0)</f>
        <v>51175</v>
      </c>
      <c r="F9" s="5"/>
      <c r="G9" s="5"/>
      <c r="H9" s="11"/>
      <c r="I9" s="5"/>
      <c r="J9" s="5"/>
      <c r="K9" s="24"/>
      <c r="L9" s="5"/>
      <c r="M9" s="20"/>
      <c r="N9" s="4"/>
      <c r="O9" s="5"/>
      <c r="P9" s="10"/>
    </row>
    <row r="10" spans="1:16" x14ac:dyDescent="0.2">
      <c r="A10" s="10"/>
      <c r="B10" s="10">
        <v>520055</v>
      </c>
      <c r="C10" s="11">
        <v>100500</v>
      </c>
      <c r="D10" s="11">
        <v>100500</v>
      </c>
      <c r="E10" s="5">
        <f>VLOOKUP(B10,[1]CARTERA!$E:$F,2,0)</f>
        <v>100500</v>
      </c>
      <c r="F10" s="5"/>
      <c r="G10" s="5"/>
      <c r="H10" s="11"/>
      <c r="I10" s="5"/>
      <c r="J10" s="5"/>
      <c r="K10" s="24"/>
      <c r="L10" s="5"/>
      <c r="M10" s="20"/>
      <c r="N10" s="4"/>
      <c r="O10" s="5"/>
      <c r="P10" s="10"/>
    </row>
    <row r="11" spans="1:16" x14ac:dyDescent="0.2">
      <c r="A11" s="10"/>
      <c r="B11" s="10">
        <v>527997</v>
      </c>
      <c r="C11" s="11">
        <v>81800</v>
      </c>
      <c r="D11" s="11">
        <v>81800</v>
      </c>
      <c r="E11" s="5">
        <f>VLOOKUP(B11,[1]CARTERA!$E:$F,2,0)</f>
        <v>81800</v>
      </c>
      <c r="F11" s="5"/>
      <c r="G11" s="5"/>
      <c r="H11" s="11"/>
      <c r="I11" s="5"/>
      <c r="J11" s="5"/>
      <c r="K11" s="24"/>
      <c r="L11" s="11"/>
      <c r="M11" s="20"/>
      <c r="N11" s="4"/>
      <c r="O11" s="5"/>
      <c r="P11" s="10"/>
    </row>
    <row r="12" spans="1:16" x14ac:dyDescent="0.2">
      <c r="A12" s="10"/>
      <c r="B12" s="10">
        <v>528435</v>
      </c>
      <c r="C12" s="11">
        <v>50500</v>
      </c>
      <c r="D12" s="11">
        <v>50500</v>
      </c>
      <c r="E12" s="5">
        <f>VLOOKUP(B12,[1]CARTERA!$E:$F,2,0)</f>
        <v>50500</v>
      </c>
      <c r="F12" s="5"/>
      <c r="G12" s="5"/>
      <c r="H12" s="5"/>
      <c r="I12" s="5"/>
      <c r="J12" s="5"/>
      <c r="K12" s="24"/>
      <c r="L12" s="11"/>
      <c r="M12" s="20"/>
      <c r="N12" s="4"/>
      <c r="O12" s="5"/>
      <c r="P12" s="10"/>
    </row>
    <row r="13" spans="1:16" x14ac:dyDescent="0.2">
      <c r="A13" s="10"/>
      <c r="B13" s="10">
        <v>530281</v>
      </c>
      <c r="C13" s="11">
        <v>49900</v>
      </c>
      <c r="D13" s="11">
        <v>49900</v>
      </c>
      <c r="E13" s="5">
        <f>VLOOKUP(B13,[1]CARTERA!$E:$F,2,0)</f>
        <v>49900</v>
      </c>
      <c r="F13" s="5"/>
      <c r="G13" s="5"/>
      <c r="H13" s="11"/>
      <c r="I13" s="5"/>
      <c r="J13" s="5"/>
      <c r="K13" s="24"/>
      <c r="L13" s="5"/>
      <c r="M13" s="20"/>
      <c r="N13" s="4"/>
      <c r="O13" s="5"/>
      <c r="P13" s="10"/>
    </row>
    <row r="14" spans="1:16" x14ac:dyDescent="0.2">
      <c r="A14" s="10"/>
      <c r="B14" s="10">
        <v>531058</v>
      </c>
      <c r="C14" s="11">
        <v>117000</v>
      </c>
      <c r="D14" s="11">
        <v>117000</v>
      </c>
      <c r="E14" s="5">
        <f>VLOOKUP(B14,[1]CARTERA!$E:$F,2,0)</f>
        <v>117000</v>
      </c>
      <c r="F14" s="5"/>
      <c r="G14" s="5"/>
      <c r="H14" s="11"/>
      <c r="I14" s="5"/>
      <c r="J14" s="5"/>
      <c r="K14" s="24"/>
      <c r="L14" s="5"/>
      <c r="M14" s="20"/>
      <c r="N14" s="4"/>
      <c r="O14" s="5"/>
      <c r="P14" s="10"/>
    </row>
    <row r="15" spans="1:16" x14ac:dyDescent="0.2">
      <c r="A15" s="10"/>
      <c r="B15" s="10">
        <v>532289</v>
      </c>
      <c r="C15" s="11">
        <v>91222</v>
      </c>
      <c r="D15" s="11">
        <v>91222</v>
      </c>
      <c r="E15" s="5">
        <f>VLOOKUP(B15,[1]CARTERA!$E:$F,2,0)</f>
        <v>91222</v>
      </c>
      <c r="F15" s="5"/>
      <c r="G15" s="5"/>
      <c r="H15" s="11"/>
      <c r="I15" s="5"/>
      <c r="J15" s="5"/>
      <c r="K15" s="24"/>
      <c r="L15" s="5"/>
      <c r="M15" s="20"/>
      <c r="N15" s="4"/>
      <c r="O15" s="5"/>
      <c r="P15" s="10"/>
    </row>
    <row r="16" spans="1:16" x14ac:dyDescent="0.2">
      <c r="A16" s="10"/>
      <c r="B16" s="10">
        <v>535875</v>
      </c>
      <c r="C16" s="11">
        <v>102500</v>
      </c>
      <c r="D16" s="11">
        <v>102500</v>
      </c>
      <c r="E16" s="5">
        <f>VLOOKUP(B16,[1]CARTERA!$E:$F,2,0)</f>
        <v>102500</v>
      </c>
      <c r="F16" s="5"/>
      <c r="G16" s="5"/>
      <c r="H16" s="11"/>
      <c r="I16" s="5"/>
      <c r="J16" s="11"/>
      <c r="K16" s="24"/>
      <c r="L16" s="11"/>
      <c r="M16" s="20"/>
      <c r="N16" s="4"/>
      <c r="O16" s="5"/>
      <c r="P16" s="10"/>
    </row>
    <row r="17" spans="1:16" x14ac:dyDescent="0.2">
      <c r="A17" s="10"/>
      <c r="B17" s="10">
        <v>537216</v>
      </c>
      <c r="C17" s="11">
        <v>74400</v>
      </c>
      <c r="D17" s="11">
        <v>74400</v>
      </c>
      <c r="E17" s="5">
        <f>VLOOKUP(B17,[1]CARTERA!$E:$F,2,0)</f>
        <v>74400</v>
      </c>
      <c r="F17" s="5"/>
      <c r="G17" s="5"/>
      <c r="H17" s="5"/>
      <c r="I17" s="5"/>
      <c r="J17" s="5"/>
      <c r="K17" s="24"/>
      <c r="L17" s="5"/>
      <c r="M17" s="20"/>
      <c r="N17" s="4"/>
      <c r="O17" s="5"/>
      <c r="P17" s="10"/>
    </row>
    <row r="18" spans="1:16" x14ac:dyDescent="0.2">
      <c r="A18" s="10"/>
      <c r="B18" s="10"/>
      <c r="C18" s="11"/>
      <c r="D18" s="11"/>
      <c r="E18" s="5"/>
      <c r="F18" s="5"/>
      <c r="G18" s="5"/>
      <c r="H18" s="5"/>
      <c r="I18" s="5"/>
      <c r="J18" s="5"/>
      <c r="K18" s="24"/>
      <c r="L18" s="11"/>
      <c r="M18" s="20"/>
      <c r="N18" s="4"/>
      <c r="O18" s="5"/>
      <c r="P18" s="4"/>
    </row>
    <row r="19" spans="1:16" x14ac:dyDescent="0.2">
      <c r="A19" s="21"/>
      <c r="B19" s="21"/>
      <c r="C19" s="22"/>
      <c r="D19" s="22"/>
      <c r="E19" s="5"/>
      <c r="F19" s="5"/>
      <c r="G19" s="5"/>
      <c r="H19" s="22"/>
      <c r="I19" s="5"/>
      <c r="J19" s="5"/>
      <c r="K19" s="24"/>
      <c r="L19" s="5"/>
      <c r="M19" s="20"/>
      <c r="N19" s="4"/>
      <c r="O19" s="5"/>
      <c r="P19" s="21"/>
    </row>
    <row r="20" spans="1:16" s="8" customFormat="1" x14ac:dyDescent="0.2">
      <c r="A20" s="6" t="s">
        <v>11</v>
      </c>
      <c r="B20" s="6" t="s">
        <v>11</v>
      </c>
      <c r="C20" s="7">
        <f t="shared" ref="C20:L20" si="0">SUM(C2:C19)</f>
        <v>1296065</v>
      </c>
      <c r="D20" s="7">
        <f t="shared" si="0"/>
        <v>1296065</v>
      </c>
      <c r="E20" s="7">
        <f t="shared" si="0"/>
        <v>1128715</v>
      </c>
      <c r="F20" s="7">
        <f t="shared" si="0"/>
        <v>0</v>
      </c>
      <c r="G20" s="7">
        <f t="shared" si="0"/>
        <v>0</v>
      </c>
      <c r="H20" s="7">
        <f t="shared" si="0"/>
        <v>167350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si="0"/>
        <v>0</v>
      </c>
      <c r="M20" s="18"/>
      <c r="N20" s="18"/>
      <c r="O20" s="7">
        <f t="shared" ref="O20" si="1">D20-SUM(E20:L20)</f>
        <v>0</v>
      </c>
      <c r="P20" s="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1601-A507-4C11-A478-E5A7034CD17E}">
  <sheetPr>
    <tabColor rgb="FF92D050"/>
  </sheetPr>
  <dimension ref="A2:K19"/>
  <sheetViews>
    <sheetView topLeftCell="A14" workbookViewId="0">
      <selection activeCell="F18" sqref="F18"/>
    </sheetView>
  </sheetViews>
  <sheetFormatPr baseColWidth="10" defaultRowHeight="15" x14ac:dyDescent="0.25"/>
  <cols>
    <col min="2" max="2" width="17" customWidth="1"/>
    <col min="5" max="5" width="18.7109375" customWidth="1"/>
  </cols>
  <sheetData>
    <row r="2" spans="1:11" ht="74.25" customHeight="1" x14ac:dyDescent="0.25">
      <c r="A2" s="57" t="s">
        <v>38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5">
      <c r="A3" s="52" t="s">
        <v>39</v>
      </c>
      <c r="B3" s="52" t="s">
        <v>40</v>
      </c>
      <c r="C3" s="52" t="s">
        <v>41</v>
      </c>
      <c r="D3" s="52" t="s">
        <v>42</v>
      </c>
      <c r="E3" s="52" t="s">
        <v>43</v>
      </c>
      <c r="F3" s="52" t="s">
        <v>44</v>
      </c>
      <c r="G3" s="52" t="s">
        <v>45</v>
      </c>
      <c r="H3" s="52" t="s">
        <v>46</v>
      </c>
      <c r="I3" s="52" t="s">
        <v>47</v>
      </c>
      <c r="J3" s="52" t="s">
        <v>48</v>
      </c>
      <c r="K3" s="52" t="s">
        <v>30</v>
      </c>
    </row>
    <row r="4" spans="1:11" ht="51" x14ac:dyDescent="0.25">
      <c r="A4" s="53" t="s">
        <v>49</v>
      </c>
      <c r="B4" s="54">
        <v>41639</v>
      </c>
      <c r="C4" s="53"/>
      <c r="D4" s="53">
        <v>486668</v>
      </c>
      <c r="E4" s="54">
        <v>41576</v>
      </c>
      <c r="F4" s="55">
        <v>55000</v>
      </c>
      <c r="G4" s="55">
        <v>0</v>
      </c>
      <c r="H4" s="55">
        <v>0</v>
      </c>
      <c r="I4" s="55">
        <v>0</v>
      </c>
      <c r="J4" s="55">
        <v>0</v>
      </c>
      <c r="K4" s="55">
        <v>55000</v>
      </c>
    </row>
    <row r="5" spans="1:11" ht="51" x14ac:dyDescent="0.25">
      <c r="A5" s="53" t="s">
        <v>49</v>
      </c>
      <c r="B5" s="54">
        <v>42144</v>
      </c>
      <c r="C5" s="53"/>
      <c r="D5" s="53">
        <v>494941</v>
      </c>
      <c r="E5" s="54">
        <v>41857</v>
      </c>
      <c r="F5" s="55">
        <v>55880</v>
      </c>
      <c r="G5" s="55">
        <v>0</v>
      </c>
      <c r="H5" s="55">
        <v>0</v>
      </c>
      <c r="I5" s="55">
        <v>0</v>
      </c>
      <c r="J5" s="55">
        <v>0</v>
      </c>
      <c r="K5" s="55">
        <v>55880</v>
      </c>
    </row>
    <row r="6" spans="1:11" ht="51" x14ac:dyDescent="0.25">
      <c r="A6" s="53" t="s">
        <v>49</v>
      </c>
      <c r="B6" s="54">
        <v>42192</v>
      </c>
      <c r="C6" s="53"/>
      <c r="D6" s="53">
        <v>495569</v>
      </c>
      <c r="E6" s="54">
        <v>41879</v>
      </c>
      <c r="F6" s="55">
        <v>154128</v>
      </c>
      <c r="G6" s="55">
        <v>0</v>
      </c>
      <c r="H6" s="55">
        <v>0</v>
      </c>
      <c r="I6" s="55">
        <v>0</v>
      </c>
      <c r="J6" s="55">
        <v>0</v>
      </c>
      <c r="K6" s="55">
        <v>154128</v>
      </c>
    </row>
    <row r="7" spans="1:11" ht="51" x14ac:dyDescent="0.25">
      <c r="A7" s="53" t="s">
        <v>49</v>
      </c>
      <c r="B7" s="54">
        <v>42192</v>
      </c>
      <c r="C7" s="53"/>
      <c r="D7" s="53">
        <v>496070</v>
      </c>
      <c r="E7" s="54">
        <v>41897</v>
      </c>
      <c r="F7" s="55">
        <v>41600</v>
      </c>
      <c r="G7" s="55">
        <v>0</v>
      </c>
      <c r="H7" s="55">
        <v>0</v>
      </c>
      <c r="I7" s="55">
        <v>0</v>
      </c>
      <c r="J7" s="55">
        <v>0</v>
      </c>
      <c r="K7" s="55">
        <v>41600</v>
      </c>
    </row>
    <row r="8" spans="1:11" ht="51" x14ac:dyDescent="0.25">
      <c r="A8" s="53" t="s">
        <v>49</v>
      </c>
      <c r="B8" s="54">
        <v>42144</v>
      </c>
      <c r="C8" s="53"/>
      <c r="D8" s="53">
        <v>498318</v>
      </c>
      <c r="E8" s="54">
        <v>41970</v>
      </c>
      <c r="F8" s="55">
        <v>55100</v>
      </c>
      <c r="G8" s="55">
        <v>0</v>
      </c>
      <c r="H8" s="55">
        <v>0</v>
      </c>
      <c r="I8" s="55">
        <v>0</v>
      </c>
      <c r="J8" s="55">
        <v>0</v>
      </c>
      <c r="K8" s="55">
        <v>55100</v>
      </c>
    </row>
    <row r="9" spans="1:11" ht="51" x14ac:dyDescent="0.25">
      <c r="A9" s="53" t="s">
        <v>49</v>
      </c>
      <c r="B9" s="54">
        <v>42440</v>
      </c>
      <c r="C9" s="53"/>
      <c r="D9" s="53">
        <v>509831</v>
      </c>
      <c r="E9" s="54">
        <v>42335</v>
      </c>
      <c r="F9" s="55">
        <v>167350</v>
      </c>
      <c r="G9" s="55">
        <v>0</v>
      </c>
      <c r="H9" s="55">
        <v>0</v>
      </c>
      <c r="I9" s="55">
        <v>0</v>
      </c>
      <c r="J9" s="55">
        <v>0</v>
      </c>
      <c r="K9" s="55">
        <v>167350</v>
      </c>
    </row>
    <row r="10" spans="1:11" ht="51" x14ac:dyDescent="0.25">
      <c r="A10" s="53" t="s">
        <v>49</v>
      </c>
      <c r="B10" s="54">
        <v>42632</v>
      </c>
      <c r="C10" s="53"/>
      <c r="D10" s="53">
        <v>514798</v>
      </c>
      <c r="E10" s="54">
        <v>42484</v>
      </c>
      <c r="F10" s="55">
        <v>48010</v>
      </c>
      <c r="G10" s="55">
        <v>0</v>
      </c>
      <c r="H10" s="55">
        <v>0</v>
      </c>
      <c r="I10" s="55">
        <v>0</v>
      </c>
      <c r="J10" s="55">
        <v>0</v>
      </c>
      <c r="K10" s="55">
        <v>48010</v>
      </c>
    </row>
    <row r="11" spans="1:11" ht="51" x14ac:dyDescent="0.25">
      <c r="A11" s="53" t="s">
        <v>49</v>
      </c>
      <c r="B11" s="54">
        <v>42606</v>
      </c>
      <c r="C11" s="53"/>
      <c r="D11" s="53">
        <v>518698</v>
      </c>
      <c r="E11" s="54">
        <v>42569</v>
      </c>
      <c r="F11" s="55">
        <v>51175</v>
      </c>
      <c r="G11" s="55">
        <v>0</v>
      </c>
      <c r="H11" s="55">
        <v>0</v>
      </c>
      <c r="I11" s="55">
        <v>0</v>
      </c>
      <c r="J11" s="55">
        <v>0</v>
      </c>
      <c r="K11" s="55">
        <v>51175</v>
      </c>
    </row>
    <row r="12" spans="1:11" ht="51" x14ac:dyDescent="0.25">
      <c r="A12" s="53" t="s">
        <v>49</v>
      </c>
      <c r="B12" s="54">
        <v>42632</v>
      </c>
      <c r="C12" s="53"/>
      <c r="D12" s="53">
        <v>520055</v>
      </c>
      <c r="E12" s="54">
        <v>42597</v>
      </c>
      <c r="F12" s="55">
        <v>100500</v>
      </c>
      <c r="G12" s="55">
        <v>0</v>
      </c>
      <c r="H12" s="55">
        <v>0</v>
      </c>
      <c r="I12" s="55">
        <v>0</v>
      </c>
      <c r="J12" s="55">
        <v>0</v>
      </c>
      <c r="K12" s="55">
        <v>100500</v>
      </c>
    </row>
    <row r="13" spans="1:11" ht="51" x14ac:dyDescent="0.25">
      <c r="A13" s="53" t="s">
        <v>49</v>
      </c>
      <c r="B13" s="54">
        <v>43697</v>
      </c>
      <c r="C13" s="53"/>
      <c r="D13" s="53">
        <v>527997</v>
      </c>
      <c r="E13" s="54">
        <v>42777</v>
      </c>
      <c r="F13" s="55">
        <v>81800</v>
      </c>
      <c r="G13" s="55">
        <v>0</v>
      </c>
      <c r="H13" s="55">
        <v>0</v>
      </c>
      <c r="I13" s="55">
        <v>0</v>
      </c>
      <c r="J13" s="55">
        <v>0</v>
      </c>
      <c r="K13" s="55">
        <v>81800</v>
      </c>
    </row>
    <row r="14" spans="1:11" ht="51" x14ac:dyDescent="0.25">
      <c r="A14" s="53" t="s">
        <v>49</v>
      </c>
      <c r="B14" s="54">
        <v>43697</v>
      </c>
      <c r="C14" s="53"/>
      <c r="D14" s="53">
        <v>528435</v>
      </c>
      <c r="E14" s="54">
        <v>42787</v>
      </c>
      <c r="F14" s="55">
        <v>50500</v>
      </c>
      <c r="G14" s="55">
        <v>0</v>
      </c>
      <c r="H14" s="55">
        <v>0</v>
      </c>
      <c r="I14" s="55">
        <v>0</v>
      </c>
      <c r="J14" s="55">
        <v>0</v>
      </c>
      <c r="K14" s="55">
        <v>50500</v>
      </c>
    </row>
    <row r="15" spans="1:11" ht="51" x14ac:dyDescent="0.25">
      <c r="A15" s="53" t="s">
        <v>49</v>
      </c>
      <c r="B15" s="54">
        <v>42970</v>
      </c>
      <c r="C15" s="53"/>
      <c r="D15" s="53">
        <v>530281</v>
      </c>
      <c r="E15" s="54">
        <v>42824</v>
      </c>
      <c r="F15" s="55">
        <v>49900</v>
      </c>
      <c r="G15" s="55">
        <v>0</v>
      </c>
      <c r="H15" s="55">
        <v>0</v>
      </c>
      <c r="I15" s="55">
        <v>0</v>
      </c>
      <c r="J15" s="55">
        <v>0</v>
      </c>
      <c r="K15" s="55">
        <v>49900</v>
      </c>
    </row>
    <row r="16" spans="1:11" ht="51" x14ac:dyDescent="0.25">
      <c r="A16" s="53" t="s">
        <v>49</v>
      </c>
      <c r="B16" s="54">
        <v>42970</v>
      </c>
      <c r="C16" s="53"/>
      <c r="D16" s="53">
        <v>531058</v>
      </c>
      <c r="E16" s="54">
        <v>42845</v>
      </c>
      <c r="F16" s="55">
        <v>117000</v>
      </c>
      <c r="G16" s="55">
        <v>0</v>
      </c>
      <c r="H16" s="55">
        <v>0</v>
      </c>
      <c r="I16" s="55">
        <v>0</v>
      </c>
      <c r="J16" s="55">
        <v>0</v>
      </c>
      <c r="K16" s="55">
        <v>117000</v>
      </c>
    </row>
    <row r="17" spans="1:11" ht="51" x14ac:dyDescent="0.25">
      <c r="A17" s="53" t="s">
        <v>49</v>
      </c>
      <c r="B17" s="54">
        <v>42970</v>
      </c>
      <c r="C17" s="53"/>
      <c r="D17" s="53">
        <v>532289</v>
      </c>
      <c r="E17" s="54">
        <v>42875</v>
      </c>
      <c r="F17" s="55">
        <v>91222</v>
      </c>
      <c r="G17" s="55">
        <v>0</v>
      </c>
      <c r="H17" s="55">
        <v>0</v>
      </c>
      <c r="I17" s="55">
        <v>0</v>
      </c>
      <c r="J17" s="55">
        <v>0</v>
      </c>
      <c r="K17" s="55">
        <v>91222</v>
      </c>
    </row>
    <row r="18" spans="1:11" ht="51" x14ac:dyDescent="0.25">
      <c r="A18" s="53" t="s">
        <v>49</v>
      </c>
      <c r="B18" s="54">
        <v>43076</v>
      </c>
      <c r="C18" s="53"/>
      <c r="D18" s="53">
        <v>535875</v>
      </c>
      <c r="E18" s="54">
        <v>42969</v>
      </c>
      <c r="F18" s="55">
        <v>102500</v>
      </c>
      <c r="G18" s="55">
        <v>0</v>
      </c>
      <c r="H18" s="55">
        <v>0</v>
      </c>
      <c r="I18" s="55">
        <v>0</v>
      </c>
      <c r="J18" s="55">
        <v>0</v>
      </c>
      <c r="K18" s="55">
        <v>102500</v>
      </c>
    </row>
    <row r="19" spans="1:11" ht="51" x14ac:dyDescent="0.25">
      <c r="A19" s="53" t="s">
        <v>49</v>
      </c>
      <c r="B19" s="54">
        <v>43154</v>
      </c>
      <c r="C19" s="53"/>
      <c r="D19" s="53">
        <v>537216</v>
      </c>
      <c r="E19" s="54">
        <v>43003</v>
      </c>
      <c r="F19" s="55">
        <v>74400</v>
      </c>
      <c r="G19" s="55">
        <v>0</v>
      </c>
      <c r="H19" s="55">
        <v>0</v>
      </c>
      <c r="I19" s="55">
        <v>0</v>
      </c>
      <c r="J19" s="55">
        <v>0</v>
      </c>
      <c r="K19" s="55">
        <v>74400</v>
      </c>
    </row>
  </sheetData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B937-0770-4ACB-B88F-EF54F17B6C5F}">
  <sheetPr>
    <tabColor rgb="FF92D050"/>
  </sheetPr>
  <dimension ref="B2:G30"/>
  <sheetViews>
    <sheetView topLeftCell="A7" workbookViewId="0">
      <selection activeCell="E6" sqref="E6"/>
    </sheetView>
  </sheetViews>
  <sheetFormatPr baseColWidth="10" defaultRowHeight="15" x14ac:dyDescent="0.25"/>
  <cols>
    <col min="1" max="1" width="10.42578125" style="25" customWidth="1"/>
    <col min="2" max="2" width="3.28515625" style="25" customWidth="1"/>
    <col min="3" max="3" width="34.140625" style="25" customWidth="1"/>
    <col min="4" max="4" width="41.140625" style="25" customWidth="1"/>
    <col min="5" max="5" width="24.5703125" style="25" customWidth="1"/>
    <col min="6" max="6" width="3.28515625" style="25" customWidth="1"/>
    <col min="7" max="16384" width="11.42578125" style="25"/>
  </cols>
  <sheetData>
    <row r="2" spans="2:6" ht="6.75" customHeight="1" x14ac:dyDescent="0.25">
      <c r="B2" s="26"/>
      <c r="C2" s="27"/>
      <c r="D2" s="27"/>
      <c r="E2" s="27"/>
      <c r="F2" s="28"/>
    </row>
    <row r="3" spans="2:6" ht="6.75" customHeight="1" x14ac:dyDescent="0.25">
      <c r="B3" s="29"/>
      <c r="F3" s="30"/>
    </row>
    <row r="4" spans="2:6" x14ac:dyDescent="0.25">
      <c r="B4" s="29"/>
      <c r="F4" s="30"/>
    </row>
    <row r="5" spans="2:6" ht="15.75" x14ac:dyDescent="0.25">
      <c r="B5" s="31"/>
      <c r="C5" s="32" t="s">
        <v>16</v>
      </c>
      <c r="D5" s="32"/>
      <c r="E5" s="33"/>
      <c r="F5" s="30"/>
    </row>
    <row r="6" spans="2:6" ht="15.75" x14ac:dyDescent="0.25">
      <c r="B6" s="31"/>
      <c r="C6" s="32" t="s">
        <v>17</v>
      </c>
      <c r="D6" s="34" t="s">
        <v>50</v>
      </c>
      <c r="E6" s="35" t="s">
        <v>51</v>
      </c>
      <c r="F6" s="30"/>
    </row>
    <row r="7" spans="2:6" x14ac:dyDescent="0.25">
      <c r="B7" s="31"/>
      <c r="E7" s="33"/>
      <c r="F7" s="30"/>
    </row>
    <row r="8" spans="2:6" s="39" customFormat="1" x14ac:dyDescent="0.25">
      <c r="B8" s="36"/>
      <c r="C8" s="61" t="s">
        <v>18</v>
      </c>
      <c r="D8" s="61"/>
      <c r="E8" s="37" t="s">
        <v>19</v>
      </c>
      <c r="F8" s="38"/>
    </row>
    <row r="9" spans="2:6" x14ac:dyDescent="0.25">
      <c r="B9" s="31"/>
      <c r="E9" s="33"/>
      <c r="F9" s="30"/>
    </row>
    <row r="10" spans="2:6" x14ac:dyDescent="0.25">
      <c r="B10" s="31" t="s">
        <v>20</v>
      </c>
      <c r="C10" s="62" t="s">
        <v>21</v>
      </c>
      <c r="D10" s="62"/>
      <c r="E10" s="40">
        <f>'VERIFICACIÓN DE CARTERA '!D20</f>
        <v>1296065</v>
      </c>
      <c r="F10" s="30"/>
    </row>
    <row r="11" spans="2:6" x14ac:dyDescent="0.25">
      <c r="B11" s="31"/>
      <c r="E11" s="41"/>
      <c r="F11" s="30"/>
    </row>
    <row r="12" spans="2:6" x14ac:dyDescent="0.25">
      <c r="B12" s="31" t="s">
        <v>22</v>
      </c>
      <c r="C12" s="59" t="s">
        <v>23</v>
      </c>
      <c r="D12" s="60"/>
      <c r="E12" s="41">
        <f>'VERIFICACIÓN DE CARTERA '!F20</f>
        <v>0</v>
      </c>
      <c r="F12" s="30"/>
    </row>
    <row r="13" spans="2:6" x14ac:dyDescent="0.25">
      <c r="B13" s="31" t="s">
        <v>22</v>
      </c>
      <c r="C13" s="59" t="s">
        <v>24</v>
      </c>
      <c r="D13" s="60"/>
      <c r="E13" s="41">
        <f>'VERIFICACIÓN DE CARTERA '!H20</f>
        <v>167350</v>
      </c>
      <c r="F13" s="30"/>
    </row>
    <row r="14" spans="2:6" x14ac:dyDescent="0.25">
      <c r="B14" s="31" t="s">
        <v>22</v>
      </c>
      <c r="C14" s="59" t="s">
        <v>25</v>
      </c>
      <c r="D14" s="60"/>
      <c r="E14" s="41">
        <f>'VERIFICACIÓN DE CARTERA '!I20</f>
        <v>0</v>
      </c>
      <c r="F14" s="30"/>
    </row>
    <row r="15" spans="2:6" x14ac:dyDescent="0.25">
      <c r="B15" s="31" t="s">
        <v>22</v>
      </c>
      <c r="C15" s="59" t="s">
        <v>26</v>
      </c>
      <c r="D15" s="60"/>
      <c r="E15" s="41">
        <f>'VERIFICACIÓN DE CARTERA '!J20</f>
        <v>0</v>
      </c>
      <c r="F15" s="30"/>
    </row>
    <row r="16" spans="2:6" x14ac:dyDescent="0.25">
      <c r="B16" s="31" t="s">
        <v>22</v>
      </c>
      <c r="C16" s="59" t="s">
        <v>27</v>
      </c>
      <c r="D16" s="60"/>
      <c r="E16" s="41">
        <f>'VERIFICACIÓN DE CARTERA '!K20</f>
        <v>0</v>
      </c>
      <c r="F16" s="30"/>
    </row>
    <row r="17" spans="2:7" x14ac:dyDescent="0.25">
      <c r="B17" s="31" t="s">
        <v>22</v>
      </c>
      <c r="C17" s="59" t="s">
        <v>28</v>
      </c>
      <c r="D17" s="60"/>
      <c r="E17" s="41">
        <f>'VERIFICACIÓN DE CARTERA '!L20</f>
        <v>0</v>
      </c>
      <c r="F17" s="30"/>
    </row>
    <row r="18" spans="2:7" x14ac:dyDescent="0.25">
      <c r="B18" s="31" t="s">
        <v>22</v>
      </c>
      <c r="C18" s="59" t="s">
        <v>29</v>
      </c>
      <c r="D18" s="60"/>
      <c r="E18" s="41">
        <f>'VERIFICACIÓN DE CARTERA '!O20</f>
        <v>0</v>
      </c>
      <c r="F18" s="30"/>
    </row>
    <row r="19" spans="2:7" x14ac:dyDescent="0.25">
      <c r="B19" s="31"/>
      <c r="E19" s="41"/>
      <c r="F19" s="30"/>
    </row>
    <row r="20" spans="2:7" x14ac:dyDescent="0.25">
      <c r="B20" s="31" t="s">
        <v>20</v>
      </c>
      <c r="C20" s="42" t="s">
        <v>30</v>
      </c>
      <c r="D20" s="42"/>
      <c r="E20" s="40">
        <f>E10-SUM(E12:E18)</f>
        <v>1128715</v>
      </c>
      <c r="F20" s="30"/>
      <c r="G20" s="33"/>
    </row>
    <row r="21" spans="2:7" x14ac:dyDescent="0.25">
      <c r="B21" s="31" t="s">
        <v>22</v>
      </c>
      <c r="C21" s="25" t="s">
        <v>36</v>
      </c>
      <c r="E21" s="43">
        <v>0</v>
      </c>
      <c r="F21" s="30"/>
    </row>
    <row r="22" spans="2:7" x14ac:dyDescent="0.25">
      <c r="B22" s="31"/>
      <c r="C22" s="25" t="s">
        <v>37</v>
      </c>
      <c r="E22" s="43">
        <v>0</v>
      </c>
      <c r="F22" s="30"/>
    </row>
    <row r="23" spans="2:7" x14ac:dyDescent="0.25">
      <c r="B23" s="31" t="s">
        <v>20</v>
      </c>
      <c r="C23" s="62" t="s">
        <v>31</v>
      </c>
      <c r="D23" s="60"/>
      <c r="E23" s="40">
        <f>E20-E21-E22</f>
        <v>1128715</v>
      </c>
      <c r="F23" s="30"/>
      <c r="G23" s="33"/>
    </row>
    <row r="24" spans="2:7" x14ac:dyDescent="0.25">
      <c r="B24" s="31"/>
      <c r="E24" s="41"/>
      <c r="F24" s="30"/>
    </row>
    <row r="25" spans="2:7" x14ac:dyDescent="0.25">
      <c r="B25" s="31" t="s">
        <v>22</v>
      </c>
      <c r="C25" s="59" t="s">
        <v>32</v>
      </c>
      <c r="D25" s="60"/>
      <c r="E25" s="44">
        <v>0</v>
      </c>
      <c r="F25" s="30"/>
    </row>
    <row r="26" spans="2:7" x14ac:dyDescent="0.25">
      <c r="B26" s="31"/>
      <c r="E26" s="41"/>
      <c r="F26" s="30"/>
    </row>
    <row r="27" spans="2:7" ht="15.75" thickBot="1" x14ac:dyDescent="0.3">
      <c r="B27" s="45" t="s">
        <v>20</v>
      </c>
      <c r="C27" s="46" t="s">
        <v>33</v>
      </c>
      <c r="D27" s="47" t="str">
        <f>D6</f>
        <v>E.S.E. HOSPITAL HILARIO LUGO DE SASAIMA</v>
      </c>
      <c r="E27" s="48">
        <f>E23-E25</f>
        <v>1128715</v>
      </c>
      <c r="F27" s="30"/>
    </row>
    <row r="28" spans="2:7" ht="15.75" thickTop="1" x14ac:dyDescent="0.25">
      <c r="B28" s="29"/>
      <c r="C28" s="42" t="s">
        <v>34</v>
      </c>
      <c r="D28" s="56">
        <v>43040</v>
      </c>
      <c r="E28" s="33"/>
      <c r="F28" s="30"/>
    </row>
    <row r="29" spans="2:7" x14ac:dyDescent="0.25">
      <c r="B29" s="29"/>
      <c r="C29" s="42" t="s">
        <v>35</v>
      </c>
      <c r="D29" s="56">
        <v>44606</v>
      </c>
      <c r="E29" s="33"/>
      <c r="F29" s="30"/>
    </row>
    <row r="30" spans="2:7" x14ac:dyDescent="0.25">
      <c r="B30" s="49"/>
      <c r="C30" s="50"/>
      <c r="D30" s="50"/>
      <c r="E30" s="50"/>
      <c r="F30" s="51"/>
    </row>
  </sheetData>
  <mergeCells count="11">
    <mergeCell ref="C8:D8"/>
    <mergeCell ref="C10:D10"/>
    <mergeCell ref="C17:D17"/>
    <mergeCell ref="C18:D18"/>
    <mergeCell ref="C23:D23"/>
    <mergeCell ref="C25:D25"/>
    <mergeCell ref="C12:D12"/>
    <mergeCell ref="C13:D13"/>
    <mergeCell ref="C14:D14"/>
    <mergeCell ref="C15:D15"/>
    <mergeCell ref="C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VERIFICACIÓN DE CARTERA </vt:lpstr>
      <vt:lpstr>CARTERA</vt:lpstr>
      <vt:lpstr>RESUMEN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Gerardo Lopez Sanchez</dc:creator>
  <cp:lastModifiedBy>Carlos Alberto Cuervo Sierra</cp:lastModifiedBy>
  <dcterms:created xsi:type="dcterms:W3CDTF">2018-09-25T23:41:55Z</dcterms:created>
  <dcterms:modified xsi:type="dcterms:W3CDTF">2022-02-14T22:03:47Z</dcterms:modified>
</cp:coreProperties>
</file>