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XL4502LMR\Liquidacion de Contratos\Conciliaciones Cartera\Circular 011\Actualizacion Carteras\AIFT010 NUEVOS\"/>
    </mc:Choice>
  </mc:AlternateContent>
  <xr:revisionPtr revIDLastSave="0" documentId="13_ncr:1_{D2CC8651-5D5A-4681-8B43-0A5B6338026E}" xr6:coauthVersionLast="47" xr6:coauthVersionMax="47" xr10:uidLastSave="{00000000-0000-0000-0000-000000000000}"/>
  <bookViews>
    <workbookView xWindow="-120" yWindow="-120" windowWidth="20730" windowHeight="11160" xr2:uid="{9080C38A-6F57-4E74-8D2B-1D6878CD1463}"/>
  </bookViews>
  <sheets>
    <sheet name="AIFT010" sheetId="1" r:id="rId1"/>
  </sheets>
  <externalReferences>
    <externalReference r:id="rId2"/>
  </externalReferences>
  <definedNames>
    <definedName name="_xlnm._FilterDatabase" localSheetId="0" hidden="1">AIFT010!$A$8:$AI$21</definedName>
    <definedName name="ImagenElegida">INDIRECT(Resultado)</definedName>
    <definedName name="recobros">#REF!</definedName>
    <definedName name="Resultado">'[1]Acta Nacional'!$C$216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1" l="1"/>
  <c r="R22" i="1"/>
  <c r="U22" i="1"/>
  <c r="X22" i="1"/>
  <c r="Z22" i="1"/>
  <c r="AB22" i="1"/>
  <c r="AC22" i="1"/>
  <c r="AE22" i="1"/>
  <c r="AG22" i="1"/>
  <c r="Q22" i="1"/>
  <c r="N22" i="1"/>
  <c r="G22" i="1"/>
  <c r="AK15" i="1" l="1"/>
  <c r="AK21" i="1" l="1"/>
  <c r="AL21" i="1" s="1"/>
  <c r="AK13" i="1"/>
  <c r="AK14" i="1"/>
  <c r="AL14" i="1" s="1"/>
  <c r="AK12" i="1"/>
  <c r="AL12" i="1" s="1"/>
  <c r="AL13" i="1"/>
  <c r="AL15" i="1"/>
  <c r="AK18" i="1"/>
  <c r="AL18" i="1" s="1"/>
  <c r="AK9" i="1"/>
  <c r="AL9" i="1"/>
  <c r="AK17" i="1"/>
  <c r="AL17" i="1" s="1"/>
  <c r="AK10" i="1"/>
  <c r="AL10" i="1" s="1"/>
  <c r="AK16" i="1"/>
  <c r="AL16" i="1" s="1"/>
  <c r="AK11" i="1"/>
  <c r="AL11" i="1" s="1"/>
  <c r="AK19" i="1"/>
  <c r="AL19" i="1" s="1"/>
  <c r="AK20" i="1"/>
  <c r="AL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2035FD79-F115-4BB7-BA46-607A018B4B4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191C89A9-8FAA-46FE-9E37-F3FDD1EBBD2D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<sst xmlns="http://schemas.openxmlformats.org/spreadsheetml/2006/main" count="138" uniqueCount="78">
  <si>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</si>
  <si>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</si>
  <si>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</si>
  <si>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</si>
  <si>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</si>
  <si>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</si>
  <si>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</si>
  <si>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</si>
  <si>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</si>
  <si>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</si>
  <si>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</si>
  <si>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</si>
  <si>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</si>
  <si>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</si>
  <si>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</si>
  <si>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</si>
  <si>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</si>
  <si>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</si>
  <si>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</si>
  <si>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</si>
  <si>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</si>
  <si>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</si>
  <si>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</si>
  <si>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</si>
  <si>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</si>
  <si>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</si>
  <si>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</si>
  <si>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</si>
  <si>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</si>
  <si>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</si>
  <si>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</si>
  <si>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</si>
  <si>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</si>
  <si>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</si>
  <si>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</si>
  <si>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</si>
  <si>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</si>
  <si>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</si>
  <si>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</si>
  <si>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</si>
  <si>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</si>
  <si>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</si>
  <si>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Verificacion</t>
  </si>
  <si>
    <t>Verificacion2</t>
  </si>
  <si>
    <t>COOSALUD EPS S.A.</t>
  </si>
  <si>
    <t>ESE HOSPITAL REGIONAL DE GARCÍA ROVIRA</t>
  </si>
  <si>
    <t>EVENTO</t>
  </si>
  <si>
    <t>FH</t>
  </si>
  <si>
    <t>989949</t>
  </si>
  <si>
    <t>FH989949</t>
  </si>
  <si>
    <t/>
  </si>
  <si>
    <t>989952</t>
  </si>
  <si>
    <t>FH989952</t>
  </si>
  <si>
    <t>990193</t>
  </si>
  <si>
    <t>FH990193</t>
  </si>
  <si>
    <t>990249</t>
  </si>
  <si>
    <t>FH990249</t>
  </si>
  <si>
    <t>994175</t>
  </si>
  <si>
    <t>FH994175</t>
  </si>
  <si>
    <t>995889</t>
  </si>
  <si>
    <t>FH995889</t>
  </si>
  <si>
    <t>999822</t>
  </si>
  <si>
    <t>FH999822</t>
  </si>
  <si>
    <t>1002515</t>
  </si>
  <si>
    <t>FH1002515</t>
  </si>
  <si>
    <t>GL-549299936059</t>
  </si>
  <si>
    <t xml:space="preserve"> </t>
  </si>
  <si>
    <t>00877225</t>
  </si>
  <si>
    <t>FH00877225</t>
  </si>
  <si>
    <t>981182</t>
  </si>
  <si>
    <t>FH981182</t>
  </si>
  <si>
    <t>982834</t>
  </si>
  <si>
    <t>FH982834</t>
  </si>
  <si>
    <t>00877775</t>
  </si>
  <si>
    <t>FH00877775</t>
  </si>
  <si>
    <t>1009505</t>
  </si>
  <si>
    <t>FH1009505</t>
  </si>
  <si>
    <t>Saldo conciliado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</si>
</sst>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??\ _€_-;_-@_-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 applyProtection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 applyProtection="1">
      <alignment horizontal="center" vertical="center" wrapText="1"/>
    </xf>
    <xf numFmtId="165" fontId="4" fillId="3" borderId="4" xfId="3" applyFont="1" applyFill="1" applyBorder="1" applyAlignment="1" applyProtection="1">
      <alignment horizontal="center" vertical="center" wrapText="1"/>
    </xf>
    <xf numFmtId="165" fontId="4" fillId="0" borderId="5" xfId="3" applyFont="1" applyFill="1" applyBorder="1" applyAlignment="1" applyProtection="1">
      <alignment horizontal="center" vertical="center" wrapText="1"/>
    </xf>
    <xf numFmtId="3" fontId="4" fillId="4" borderId="5" xfId="3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1" applyNumberFormat="1" applyFont="1" applyBorder="1" applyProtection="1"/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0" fontId="5" fillId="0" borderId="4" xfId="1" applyNumberFormat="1" applyFont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0" fillId="5" borderId="0" xfId="0" applyNumberFormat="1" applyFill="1"/>
  </cellXfs>
  <cellStyles count="4">
    <cellStyle name="Millares" xfId="1" builtinId="3"/>
    <cellStyle name="Millares 2" xfId="3" xr:uid="{5230991A-AAEB-4A42-9780-9B141079AF17}"/>
    <cellStyle name="Normal" xfId="0" builtinId="0"/>
    <cellStyle name="Normal 2 2" xfId="2" xr:uid="{C27D7644-D12D-4D9A-96D6-D72E41BF26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iliaciones%20Cartera/Circular%20011/Actualizacion%20Carteras/Actualizadas/OK%20Conciliacion%20%20E.S.E.%20HOSPITAL%20REGIONAL%20DE%20GARCIA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AIFT010"/>
    </sheetNames>
    <sheetDataSet>
      <sheetData sheetId="0">
        <row r="216">
          <cell r="C216" t="str">
            <v>Yuly</v>
          </cell>
        </row>
      </sheetData>
      <sheetData sheetId="1"/>
      <sheetData sheetId="2"/>
      <sheetData sheetId="3">
        <row r="3">
          <cell r="I3" t="str">
            <v># Fact</v>
          </cell>
          <cell r="J3" t="str">
            <v>Fecha Radicación</v>
          </cell>
          <cell r="K3" t="str">
            <v>Suma de Valor Fact</v>
          </cell>
        </row>
        <row r="4">
          <cell r="I4" t="str">
            <v>(en blanco)</v>
          </cell>
          <cell r="J4" t="str">
            <v>(en blanco)</v>
          </cell>
          <cell r="K4">
            <v>15322058</v>
          </cell>
        </row>
        <row r="5">
          <cell r="I5" t="str">
            <v>FH989949</v>
          </cell>
          <cell r="J5">
            <v>43556</v>
          </cell>
          <cell r="K5">
            <v>54400</v>
          </cell>
        </row>
        <row r="6">
          <cell r="I6" t="str">
            <v>FH989952</v>
          </cell>
          <cell r="J6">
            <v>43556</v>
          </cell>
          <cell r="K6">
            <v>70319</v>
          </cell>
        </row>
        <row r="7">
          <cell r="I7" t="str">
            <v>FH990193</v>
          </cell>
          <cell r="J7">
            <v>43556</v>
          </cell>
          <cell r="K7">
            <v>116180</v>
          </cell>
        </row>
        <row r="8">
          <cell r="I8" t="str">
            <v>FH990249</v>
          </cell>
          <cell r="J8">
            <v>43556</v>
          </cell>
          <cell r="K8">
            <v>119244</v>
          </cell>
        </row>
        <row r="9">
          <cell r="I9" t="str">
            <v>FH994175</v>
          </cell>
          <cell r="J9">
            <v>43556</v>
          </cell>
          <cell r="K9">
            <v>4893683</v>
          </cell>
        </row>
        <row r="10">
          <cell r="I10" t="str">
            <v>FH995889</v>
          </cell>
          <cell r="J10">
            <v>43535</v>
          </cell>
          <cell r="K10">
            <v>127603</v>
          </cell>
        </row>
        <row r="11">
          <cell r="I11" t="str">
            <v>FH999822</v>
          </cell>
          <cell r="J11">
            <v>43568</v>
          </cell>
          <cell r="K11">
            <v>101100</v>
          </cell>
        </row>
        <row r="12">
          <cell r="I12" t="str">
            <v>FH1002515</v>
          </cell>
          <cell r="J12">
            <v>43568</v>
          </cell>
          <cell r="K12">
            <v>1214588</v>
          </cell>
        </row>
        <row r="13">
          <cell r="I13" t="str">
            <v>FH00877225</v>
          </cell>
          <cell r="J13">
            <v>43192</v>
          </cell>
          <cell r="K13">
            <v>42500</v>
          </cell>
        </row>
        <row r="14">
          <cell r="I14" t="str">
            <v>FH981182</v>
          </cell>
          <cell r="J14">
            <v>43512</v>
          </cell>
          <cell r="K14">
            <v>286408</v>
          </cell>
        </row>
        <row r="15">
          <cell r="I15" t="str">
            <v>FH982834</v>
          </cell>
          <cell r="J15">
            <v>43484</v>
          </cell>
          <cell r="K15">
            <v>430535</v>
          </cell>
        </row>
        <row r="16">
          <cell r="I16" t="str">
            <v>FH00877775</v>
          </cell>
          <cell r="J16">
            <v>43192</v>
          </cell>
          <cell r="K16">
            <v>127476</v>
          </cell>
        </row>
        <row r="17">
          <cell r="I17" t="str">
            <v>FH1009505</v>
          </cell>
          <cell r="J17">
            <v>43585</v>
          </cell>
          <cell r="K17">
            <v>76993</v>
          </cell>
        </row>
        <row r="18">
          <cell r="I18" t="str">
            <v>Total general</v>
          </cell>
          <cell r="K18">
            <v>22983087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9814F-ECE4-4094-A832-FAEE307A259C}">
  <dimension ref="A1:AL6002"/>
  <sheetViews>
    <sheetView tabSelected="1" zoomScale="98" zoomScaleNormal="98" workbookViewId="0">
      <pane xSplit="5" ySplit="8" topLeftCell="AD16" activePane="bottomRight" state="frozen"/>
      <selection pane="topRight" activeCell="F1" sqref="F1"/>
      <selection pane="bottomLeft" activeCell="A9" sqref="A9"/>
      <selection pane="bottomRight" activeCell="AG22" sqref="AG22"/>
    </sheetView>
  </sheetViews>
  <sheetFormatPr baseColWidth="10" defaultColWidth="0" defaultRowHeight="15" zeroHeight="1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140625" bestFit="1" customWidth="1"/>
    <col min="7" max="7" width="16.7109375" bestFit="1" customWidth="1"/>
    <col min="8" max="8" width="12.28515625" customWidth="1"/>
    <col min="9" max="9" width="11.42578125" customWidth="1"/>
    <col min="10" max="13" width="14.140625" customWidth="1"/>
    <col min="14" max="14" width="17.28515625" bestFit="1" customWidth="1"/>
    <col min="15" max="15" width="15.140625" bestFit="1" customWidth="1"/>
    <col min="16" max="16" width="13.28515625" bestFit="1" customWidth="1"/>
    <col min="17" max="17" width="14.7109375" customWidth="1"/>
    <col min="18" max="18" width="13" bestFit="1" customWidth="1"/>
    <col min="19" max="19" width="12.42578125" customWidth="1"/>
    <col min="20" max="20" width="14.5703125" customWidth="1"/>
    <col min="21" max="21" width="13.28515625" bestFit="1" customWidth="1"/>
    <col min="22" max="22" width="17.5703125" customWidth="1"/>
    <col min="23" max="23" width="11.42578125" customWidth="1"/>
    <col min="24" max="24" width="12.85546875" customWidth="1"/>
    <col min="25" max="25" width="13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28515625" bestFit="1" customWidth="1"/>
    <col min="33" max="33" width="18.42578125" bestFit="1" customWidth="1"/>
    <col min="34" max="34" width="13.140625" customWidth="1"/>
    <col min="35" max="35" width="19.5703125" customWidth="1"/>
    <col min="36" max="36" width="6.5703125" customWidth="1"/>
    <col min="37" max="37" width="17.28515625" bestFit="1" customWidth="1"/>
    <col min="38" max="38" width="14.5703125" bestFit="1" customWidth="1"/>
    <col min="39" max="16384" width="11.42578125" hidden="1"/>
  </cols>
  <sheetData>
    <row r="1" spans="1:38" x14ac:dyDescent="0.25">
      <c r="A1" s="1" t="s">
        <v>0</v>
      </c>
    </row>
    <row r="2" spans="1:38" x14ac:dyDescent="0.25">
      <c r="A2" s="1" t="s">
        <v>1</v>
      </c>
      <c r="B2" t="s">
        <v>44</v>
      </c>
      <c r="AG2" s="2"/>
    </row>
    <row r="3" spans="1:38" x14ac:dyDescent="0.25">
      <c r="A3" s="1" t="s">
        <v>2</v>
      </c>
      <c r="B3" t="s">
        <v>45</v>
      </c>
    </row>
    <row r="4" spans="1:38" x14ac:dyDescent="0.25">
      <c r="A4" s="1" t="s">
        <v>3</v>
      </c>
      <c r="B4" s="3">
        <v>44377</v>
      </c>
    </row>
    <row r="5" spans="1:38" x14ac:dyDescent="0.25">
      <c r="A5" s="1" t="s">
        <v>4</v>
      </c>
      <c r="B5" s="3">
        <v>44384</v>
      </c>
    </row>
    <row r="6" spans="1:38" ht="15.75" thickBot="1" x14ac:dyDescent="0.3"/>
    <row r="7" spans="1:38" ht="15.75" customHeight="1" x14ac:dyDescent="0.25">
      <c r="A7" s="26" t="s">
        <v>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  <c r="P7" s="29" t="s">
        <v>6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1"/>
    </row>
    <row r="8" spans="1:38" ht="56.25" x14ac:dyDescent="0.25">
      <c r="A8" s="4" t="s">
        <v>7</v>
      </c>
      <c r="B8" s="5" t="s">
        <v>8</v>
      </c>
      <c r="C8" s="4" t="s">
        <v>9</v>
      </c>
      <c r="D8" s="4" t="s">
        <v>10</v>
      </c>
      <c r="E8" s="6" t="s">
        <v>11</v>
      </c>
      <c r="F8" s="5" t="s">
        <v>12</v>
      </c>
      <c r="G8" s="7" t="s">
        <v>13</v>
      </c>
      <c r="H8" s="5" t="s">
        <v>14</v>
      </c>
      <c r="I8" s="5" t="s">
        <v>15</v>
      </c>
      <c r="J8" s="5" t="s">
        <v>16</v>
      </c>
      <c r="K8" s="5" t="s">
        <v>17</v>
      </c>
      <c r="L8" s="5" t="s">
        <v>18</v>
      </c>
      <c r="M8" s="5" t="s">
        <v>19</v>
      </c>
      <c r="N8" s="7" t="s">
        <v>20</v>
      </c>
      <c r="O8" s="7" t="s">
        <v>21</v>
      </c>
      <c r="P8" s="8" t="s">
        <v>22</v>
      </c>
      <c r="Q8" s="9" t="s">
        <v>23</v>
      </c>
      <c r="R8" s="9" t="s">
        <v>24</v>
      </c>
      <c r="S8" s="9" t="s">
        <v>25</v>
      </c>
      <c r="T8" s="10" t="s">
        <v>26</v>
      </c>
      <c r="U8" s="9" t="s">
        <v>27</v>
      </c>
      <c r="V8" s="10" t="s">
        <v>28</v>
      </c>
      <c r="W8" s="10" t="s">
        <v>29</v>
      </c>
      <c r="X8" s="10" t="s">
        <v>30</v>
      </c>
      <c r="Y8" s="9" t="s">
        <v>31</v>
      </c>
      <c r="Z8" s="10" t="s">
        <v>32</v>
      </c>
      <c r="AA8" s="10" t="s">
        <v>33</v>
      </c>
      <c r="AB8" s="10" t="s">
        <v>34</v>
      </c>
      <c r="AC8" s="10" t="s">
        <v>35</v>
      </c>
      <c r="AD8" s="10" t="s">
        <v>36</v>
      </c>
      <c r="AE8" s="10" t="s">
        <v>37</v>
      </c>
      <c r="AF8" s="10" t="s">
        <v>38</v>
      </c>
      <c r="AG8" s="10" t="s">
        <v>39</v>
      </c>
      <c r="AH8" s="10" t="s">
        <v>40</v>
      </c>
      <c r="AI8" s="11" t="s">
        <v>41</v>
      </c>
      <c r="AJ8" s="12"/>
      <c r="AK8" s="13" t="s">
        <v>42</v>
      </c>
      <c r="AL8" s="13" t="s">
        <v>43</v>
      </c>
    </row>
    <row r="9" spans="1:38" x14ac:dyDescent="0.25">
      <c r="A9" s="14">
        <v>1</v>
      </c>
      <c r="B9" s="15" t="s">
        <v>46</v>
      </c>
      <c r="C9" s="14" t="s">
        <v>47</v>
      </c>
      <c r="D9" s="14" t="s">
        <v>48</v>
      </c>
      <c r="E9" s="16">
        <v>43512</v>
      </c>
      <c r="F9" s="16">
        <v>43557</v>
      </c>
      <c r="G9" s="17">
        <v>54400</v>
      </c>
      <c r="H9" s="18">
        <v>0</v>
      </c>
      <c r="I9" s="19"/>
      <c r="J9" s="18">
        <v>54400</v>
      </c>
      <c r="K9" s="18">
        <v>0</v>
      </c>
      <c r="L9" s="18">
        <v>0</v>
      </c>
      <c r="M9" s="18">
        <v>0</v>
      </c>
      <c r="N9" s="18">
        <v>54400</v>
      </c>
      <c r="O9" s="18">
        <v>0</v>
      </c>
      <c r="P9" s="20" t="s">
        <v>49</v>
      </c>
      <c r="Q9" s="17">
        <v>54400</v>
      </c>
      <c r="R9" s="18">
        <v>0</v>
      </c>
      <c r="S9" s="18">
        <v>0</v>
      </c>
      <c r="T9" s="16" t="s">
        <v>50</v>
      </c>
      <c r="U9" s="18">
        <v>0</v>
      </c>
      <c r="V9" s="17">
        <v>0</v>
      </c>
      <c r="W9" s="16" t="s">
        <v>50</v>
      </c>
      <c r="X9" s="18">
        <v>0</v>
      </c>
      <c r="Y9" s="16" t="s">
        <v>50</v>
      </c>
      <c r="Z9" s="18">
        <v>0</v>
      </c>
      <c r="AA9" s="19"/>
      <c r="AB9" s="18">
        <v>0</v>
      </c>
      <c r="AC9" s="18">
        <v>0</v>
      </c>
      <c r="AD9" s="21"/>
      <c r="AE9" s="17">
        <v>0</v>
      </c>
      <c r="AF9" s="17">
        <v>0</v>
      </c>
      <c r="AG9" s="17">
        <v>0</v>
      </c>
      <c r="AH9" s="22"/>
      <c r="AI9" s="23"/>
      <c r="AJ9" s="24"/>
      <c r="AK9" s="2" t="str">
        <f>IF(A9&lt;&gt;"",IF(O9-AG9=0,"OK","Verificar Valores"),"")</f>
        <v>OK</v>
      </c>
      <c r="AL9" t="str">
        <f>IF(D9&lt;&gt;"",IF(AK9&lt;&gt;"OK",IF(IFERROR(VLOOKUP(C9&amp;D9,[1]Radicacion!$I$2:$EK$30174,2,0),VLOOKUP(D9,[1]Radicacion!$I$2:$K$30174,2,0))&lt;&gt;"","NO EXIGIBLES"),""),"")</f>
        <v/>
      </c>
    </row>
    <row r="10" spans="1:38" x14ac:dyDescent="0.25">
      <c r="A10" s="14">
        <v>2</v>
      </c>
      <c r="B10" s="15" t="s">
        <v>46</v>
      </c>
      <c r="C10" s="14" t="s">
        <v>47</v>
      </c>
      <c r="D10" s="14" t="s">
        <v>51</v>
      </c>
      <c r="E10" s="16">
        <v>43512</v>
      </c>
      <c r="F10" s="16">
        <v>43557</v>
      </c>
      <c r="G10" s="17">
        <v>70319</v>
      </c>
      <c r="H10" s="18">
        <v>0</v>
      </c>
      <c r="I10" s="19"/>
      <c r="J10" s="18">
        <v>70319</v>
      </c>
      <c r="K10" s="18">
        <v>0</v>
      </c>
      <c r="L10" s="18">
        <v>0</v>
      </c>
      <c r="M10" s="18">
        <v>0</v>
      </c>
      <c r="N10" s="18">
        <v>70319</v>
      </c>
      <c r="O10" s="18">
        <v>0</v>
      </c>
      <c r="P10" s="20" t="s">
        <v>52</v>
      </c>
      <c r="Q10" s="17">
        <v>70319</v>
      </c>
      <c r="R10" s="18">
        <v>0</v>
      </c>
      <c r="S10" s="18">
        <v>0</v>
      </c>
      <c r="T10" s="16" t="s">
        <v>50</v>
      </c>
      <c r="U10" s="18">
        <v>0</v>
      </c>
      <c r="V10" s="17">
        <v>0</v>
      </c>
      <c r="W10" s="16" t="s">
        <v>50</v>
      </c>
      <c r="X10" s="18">
        <v>0</v>
      </c>
      <c r="Y10" s="16" t="s">
        <v>50</v>
      </c>
      <c r="Z10" s="18">
        <v>0</v>
      </c>
      <c r="AA10" s="19"/>
      <c r="AB10" s="18">
        <v>0</v>
      </c>
      <c r="AC10" s="18">
        <v>0</v>
      </c>
      <c r="AD10" s="21"/>
      <c r="AE10" s="17">
        <v>0</v>
      </c>
      <c r="AF10" s="17">
        <v>0</v>
      </c>
      <c r="AG10" s="17">
        <v>0</v>
      </c>
      <c r="AH10" s="22"/>
      <c r="AI10" s="23"/>
      <c r="AJ10" s="24"/>
      <c r="AK10" s="2" t="str">
        <f t="shared" ref="AK10:AK21" si="0">IF(A10&lt;&gt;"",IF(O10-AG10=0,"OK","Verificar Valores"),"")</f>
        <v>OK</v>
      </c>
      <c r="AL10" t="str">
        <f>IF(D10&lt;&gt;"",IF(AK10&lt;&gt;"OK",IF(IFERROR(VLOOKUP(C10&amp;D10,[1]Radicacion!$I$2:$EK$30174,2,0),VLOOKUP(D10,[1]Radicacion!$I$2:$K$30174,2,0))&lt;&gt;"","NO EXIGIBLES"),""),"")</f>
        <v/>
      </c>
    </row>
    <row r="11" spans="1:38" x14ac:dyDescent="0.25">
      <c r="A11" s="14">
        <v>3</v>
      </c>
      <c r="B11" s="15" t="s">
        <v>46</v>
      </c>
      <c r="C11" s="14" t="s">
        <v>47</v>
      </c>
      <c r="D11" s="14" t="s">
        <v>53</v>
      </c>
      <c r="E11" s="16">
        <v>43513</v>
      </c>
      <c r="F11" s="16">
        <v>43557</v>
      </c>
      <c r="G11" s="17">
        <v>116180</v>
      </c>
      <c r="H11" s="18">
        <v>0</v>
      </c>
      <c r="I11" s="25"/>
      <c r="J11" s="18">
        <v>116180</v>
      </c>
      <c r="K11" s="18">
        <v>0</v>
      </c>
      <c r="L11" s="18">
        <v>0</v>
      </c>
      <c r="M11" s="18">
        <v>0</v>
      </c>
      <c r="N11" s="18">
        <v>116180</v>
      </c>
      <c r="O11" s="18">
        <v>0</v>
      </c>
      <c r="P11" s="20" t="s">
        <v>54</v>
      </c>
      <c r="Q11" s="17">
        <v>116180</v>
      </c>
      <c r="R11" s="18">
        <v>0</v>
      </c>
      <c r="S11" s="18">
        <v>0</v>
      </c>
      <c r="T11" s="16" t="s">
        <v>50</v>
      </c>
      <c r="U11" s="18">
        <v>0</v>
      </c>
      <c r="V11" s="17">
        <v>0</v>
      </c>
      <c r="W11" s="16" t="s">
        <v>50</v>
      </c>
      <c r="X11" s="18">
        <v>0</v>
      </c>
      <c r="Y11" s="16" t="s">
        <v>50</v>
      </c>
      <c r="Z11" s="18">
        <v>0</v>
      </c>
      <c r="AA11" s="19"/>
      <c r="AB11" s="18">
        <v>0</v>
      </c>
      <c r="AC11" s="18">
        <v>0</v>
      </c>
      <c r="AD11" s="21"/>
      <c r="AE11" s="17">
        <v>0</v>
      </c>
      <c r="AF11" s="17">
        <v>0</v>
      </c>
      <c r="AG11" s="17">
        <v>0</v>
      </c>
      <c r="AH11" s="22"/>
      <c r="AI11" s="23"/>
      <c r="AJ11" s="24"/>
      <c r="AK11" s="2" t="str">
        <f t="shared" si="0"/>
        <v>OK</v>
      </c>
      <c r="AL11" t="str">
        <f>IF(D11&lt;&gt;"",IF(AK11&lt;&gt;"OK",IF(IFERROR(VLOOKUP(C11&amp;D11,[1]Radicacion!$I$2:$EK$30174,2,0),VLOOKUP(D11,[1]Radicacion!$I$2:$K$30174,2,0))&lt;&gt;"","NO EXIGIBLES"),""),"")</f>
        <v/>
      </c>
    </row>
    <row r="12" spans="1:38" x14ac:dyDescent="0.25">
      <c r="A12" s="14">
        <v>4</v>
      </c>
      <c r="B12" s="15" t="s">
        <v>46</v>
      </c>
      <c r="C12" s="14" t="s">
        <v>47</v>
      </c>
      <c r="D12" s="14" t="s">
        <v>55</v>
      </c>
      <c r="E12" s="16">
        <v>43513</v>
      </c>
      <c r="F12" s="16">
        <v>43557</v>
      </c>
      <c r="G12" s="17">
        <v>119244</v>
      </c>
      <c r="H12" s="18">
        <v>0</v>
      </c>
      <c r="I12" s="25"/>
      <c r="J12" s="18">
        <v>119244</v>
      </c>
      <c r="K12" s="18">
        <v>0</v>
      </c>
      <c r="L12" s="18">
        <v>0</v>
      </c>
      <c r="M12" s="18">
        <v>0</v>
      </c>
      <c r="N12" s="18">
        <v>119244</v>
      </c>
      <c r="O12" s="18">
        <v>0</v>
      </c>
      <c r="P12" s="20" t="s">
        <v>56</v>
      </c>
      <c r="Q12" s="17">
        <v>119244</v>
      </c>
      <c r="R12" s="18">
        <v>0</v>
      </c>
      <c r="S12" s="18">
        <v>0</v>
      </c>
      <c r="T12" s="16" t="s">
        <v>50</v>
      </c>
      <c r="U12" s="18">
        <v>0</v>
      </c>
      <c r="V12" s="17">
        <v>0</v>
      </c>
      <c r="W12" s="16" t="s">
        <v>50</v>
      </c>
      <c r="X12" s="18">
        <v>0</v>
      </c>
      <c r="Y12" s="16" t="s">
        <v>50</v>
      </c>
      <c r="Z12" s="18">
        <v>0</v>
      </c>
      <c r="AA12" s="19"/>
      <c r="AB12" s="18">
        <v>0</v>
      </c>
      <c r="AC12" s="18">
        <v>0</v>
      </c>
      <c r="AD12" s="21"/>
      <c r="AE12" s="17">
        <v>0</v>
      </c>
      <c r="AF12" s="17">
        <v>0</v>
      </c>
      <c r="AG12" s="17">
        <v>0</v>
      </c>
      <c r="AH12" s="22"/>
      <c r="AI12" s="23"/>
      <c r="AJ12" s="24"/>
      <c r="AK12" s="2" t="str">
        <f t="shared" si="0"/>
        <v>OK</v>
      </c>
      <c r="AL12" t="str">
        <f>IF(D12&lt;&gt;"",IF(AK12&lt;&gt;"OK",IF(IFERROR(VLOOKUP(C12&amp;D12,[1]Radicacion!$I$2:$EK$30174,2,0),VLOOKUP(D12,[1]Radicacion!$I$2:$K$30174,2,0))&lt;&gt;"","NO EXIGIBLES"),""),"")</f>
        <v/>
      </c>
    </row>
    <row r="13" spans="1:38" x14ac:dyDescent="0.25">
      <c r="A13" s="14">
        <v>5</v>
      </c>
      <c r="B13" s="15" t="s">
        <v>46</v>
      </c>
      <c r="C13" s="14" t="s">
        <v>47</v>
      </c>
      <c r="D13" s="14" t="s">
        <v>57</v>
      </c>
      <c r="E13" s="16">
        <v>43524</v>
      </c>
      <c r="F13" s="16">
        <v>43677</v>
      </c>
      <c r="G13" s="17">
        <v>4893683</v>
      </c>
      <c r="H13" s="18">
        <v>0</v>
      </c>
      <c r="I13" s="25"/>
      <c r="J13" s="18">
        <v>4893683</v>
      </c>
      <c r="K13" s="18">
        <v>0</v>
      </c>
      <c r="L13" s="18">
        <v>0</v>
      </c>
      <c r="M13" s="18">
        <v>0</v>
      </c>
      <c r="N13" s="18">
        <v>4893683</v>
      </c>
      <c r="O13" s="18">
        <v>0</v>
      </c>
      <c r="P13" s="20" t="s">
        <v>58</v>
      </c>
      <c r="Q13" s="17">
        <v>4893683</v>
      </c>
      <c r="R13" s="18">
        <v>0</v>
      </c>
      <c r="S13" s="18">
        <v>0</v>
      </c>
      <c r="T13" s="16" t="s">
        <v>50</v>
      </c>
      <c r="U13" s="18">
        <v>0</v>
      </c>
      <c r="V13" s="17">
        <v>0</v>
      </c>
      <c r="W13" s="16" t="s">
        <v>50</v>
      </c>
      <c r="X13" s="18">
        <v>0</v>
      </c>
      <c r="Y13" s="16" t="s">
        <v>50</v>
      </c>
      <c r="Z13" s="18">
        <v>0</v>
      </c>
      <c r="AA13" s="19"/>
      <c r="AB13" s="18">
        <v>0</v>
      </c>
      <c r="AC13" s="18">
        <v>0</v>
      </c>
      <c r="AD13" s="21"/>
      <c r="AE13" s="17">
        <v>0</v>
      </c>
      <c r="AF13" s="17">
        <v>0</v>
      </c>
      <c r="AG13" s="17">
        <v>0</v>
      </c>
      <c r="AH13" s="22"/>
      <c r="AI13" s="23"/>
      <c r="AJ13" s="24"/>
      <c r="AK13" s="2" t="str">
        <f t="shared" si="0"/>
        <v>OK</v>
      </c>
      <c r="AL13" t="str">
        <f>IF(D13&lt;&gt;"",IF(AK13&lt;&gt;"OK",IF(IFERROR(VLOOKUP(C13&amp;D13,[1]Radicacion!$I$2:$EK$30174,2,0),VLOOKUP(D13,[1]Radicacion!$I$2:$K$30174,2,0))&lt;&gt;"","NO EXIGIBLES"),""),"")</f>
        <v/>
      </c>
    </row>
    <row r="14" spans="1:38" x14ac:dyDescent="0.25">
      <c r="A14" s="14">
        <v>6</v>
      </c>
      <c r="B14" s="15" t="s">
        <v>46</v>
      </c>
      <c r="C14" s="14" t="s">
        <v>47</v>
      </c>
      <c r="D14" s="14" t="s">
        <v>59</v>
      </c>
      <c r="E14" s="16">
        <v>43535</v>
      </c>
      <c r="F14" s="16">
        <v>43591</v>
      </c>
      <c r="G14" s="17">
        <v>127603</v>
      </c>
      <c r="H14" s="18">
        <v>0</v>
      </c>
      <c r="I14" s="25"/>
      <c r="J14" s="18">
        <v>127603</v>
      </c>
      <c r="K14" s="18">
        <v>0</v>
      </c>
      <c r="L14" s="18">
        <v>0</v>
      </c>
      <c r="M14" s="18">
        <v>0</v>
      </c>
      <c r="N14" s="18">
        <v>127603</v>
      </c>
      <c r="O14" s="18">
        <v>0</v>
      </c>
      <c r="P14" s="20" t="s">
        <v>60</v>
      </c>
      <c r="Q14" s="17">
        <v>127603</v>
      </c>
      <c r="R14" s="18">
        <v>0</v>
      </c>
      <c r="S14" s="18">
        <v>0</v>
      </c>
      <c r="T14" s="16" t="s">
        <v>50</v>
      </c>
      <c r="U14" s="18">
        <v>0</v>
      </c>
      <c r="V14" s="17">
        <v>0</v>
      </c>
      <c r="W14" s="16" t="s">
        <v>50</v>
      </c>
      <c r="X14" s="18">
        <v>0</v>
      </c>
      <c r="Y14" s="16" t="s">
        <v>50</v>
      </c>
      <c r="Z14" s="18">
        <v>0</v>
      </c>
      <c r="AA14" s="25"/>
      <c r="AB14" s="18">
        <v>0</v>
      </c>
      <c r="AC14" s="18">
        <v>0</v>
      </c>
      <c r="AD14" s="25"/>
      <c r="AE14" s="17">
        <v>0</v>
      </c>
      <c r="AF14" s="17">
        <v>0</v>
      </c>
      <c r="AG14" s="17">
        <v>0</v>
      </c>
      <c r="AH14" s="23"/>
      <c r="AI14" s="23"/>
      <c r="AJ14" s="24"/>
      <c r="AK14" s="2" t="str">
        <f t="shared" si="0"/>
        <v>OK</v>
      </c>
      <c r="AL14" t="str">
        <f>IF(D14&lt;&gt;"",IF(AK14&lt;&gt;"OK",IF(IFERROR(VLOOKUP(C14&amp;D14,[1]Radicacion!$I$2:$EK$30174,2,0),VLOOKUP(D14,[1]Radicacion!$I$2:$K$30174,2,0))&lt;&gt;"","NO EXIGIBLES"),""),"")</f>
        <v/>
      </c>
    </row>
    <row r="15" spans="1:38" x14ac:dyDescent="0.25">
      <c r="A15" s="14">
        <v>7</v>
      </c>
      <c r="B15" s="15" t="s">
        <v>46</v>
      </c>
      <c r="C15" s="14" t="s">
        <v>47</v>
      </c>
      <c r="D15" s="14" t="s">
        <v>61</v>
      </c>
      <c r="E15" s="16">
        <v>43550</v>
      </c>
      <c r="F15" s="16">
        <v>43768</v>
      </c>
      <c r="G15" s="17">
        <v>101100</v>
      </c>
      <c r="H15" s="18">
        <v>0</v>
      </c>
      <c r="I15" s="25"/>
      <c r="J15" s="18">
        <v>101100</v>
      </c>
      <c r="K15" s="18">
        <v>0</v>
      </c>
      <c r="L15" s="18">
        <v>0</v>
      </c>
      <c r="M15" s="18">
        <v>0</v>
      </c>
      <c r="N15" s="18">
        <v>101100</v>
      </c>
      <c r="O15" s="18">
        <v>0</v>
      </c>
      <c r="P15" s="20" t="s">
        <v>62</v>
      </c>
      <c r="Q15" s="17">
        <v>101100</v>
      </c>
      <c r="R15" s="18">
        <v>0</v>
      </c>
      <c r="S15" s="18">
        <v>0</v>
      </c>
      <c r="T15" s="16" t="s">
        <v>50</v>
      </c>
      <c r="U15" s="18">
        <v>0</v>
      </c>
      <c r="V15" s="17">
        <v>0</v>
      </c>
      <c r="W15" s="16" t="s">
        <v>50</v>
      </c>
      <c r="X15" s="18">
        <v>0</v>
      </c>
      <c r="Y15" s="16" t="s">
        <v>50</v>
      </c>
      <c r="Z15" s="18">
        <v>0</v>
      </c>
      <c r="AA15" s="25"/>
      <c r="AB15" s="18">
        <v>0</v>
      </c>
      <c r="AC15" s="18">
        <v>0</v>
      </c>
      <c r="AD15" s="25"/>
      <c r="AE15" s="17">
        <v>0</v>
      </c>
      <c r="AF15" s="17">
        <v>0</v>
      </c>
      <c r="AG15" s="17">
        <v>0</v>
      </c>
      <c r="AH15" s="23"/>
      <c r="AI15" s="23"/>
      <c r="AJ15" s="24"/>
      <c r="AK15" s="2" t="str">
        <f t="shared" si="0"/>
        <v>OK</v>
      </c>
      <c r="AL15" t="str">
        <f>IF(D15&lt;&gt;"",IF(AK15&lt;&gt;"OK",IF(IFERROR(VLOOKUP(C15&amp;D15,[1]Radicacion!$I$2:$EK$30174,2,0),VLOOKUP(D15,[1]Radicacion!$I$2:$K$30174,2,0))&lt;&gt;"","NO EXIGIBLES"),""),"")</f>
        <v/>
      </c>
    </row>
    <row r="16" spans="1:38" x14ac:dyDescent="0.25">
      <c r="A16" s="14">
        <v>8</v>
      </c>
      <c r="B16" s="15" t="s">
        <v>46</v>
      </c>
      <c r="C16" s="14" t="s">
        <v>47</v>
      </c>
      <c r="D16" s="14" t="s">
        <v>63</v>
      </c>
      <c r="E16" s="16">
        <v>43555</v>
      </c>
      <c r="F16" s="16">
        <v>43677</v>
      </c>
      <c r="G16" s="17">
        <v>1214588</v>
      </c>
      <c r="H16" s="18">
        <v>0</v>
      </c>
      <c r="I16" s="25"/>
      <c r="J16" s="18">
        <v>1214588</v>
      </c>
      <c r="K16" s="18">
        <v>0</v>
      </c>
      <c r="L16" s="18">
        <v>0</v>
      </c>
      <c r="M16" s="18">
        <v>0</v>
      </c>
      <c r="N16" s="18">
        <v>1214588</v>
      </c>
      <c r="O16" s="18">
        <v>0</v>
      </c>
      <c r="P16" s="20" t="s">
        <v>64</v>
      </c>
      <c r="Q16" s="17">
        <v>1214588</v>
      </c>
      <c r="R16" s="18">
        <v>0</v>
      </c>
      <c r="S16" s="18">
        <v>0</v>
      </c>
      <c r="T16" s="16" t="s">
        <v>50</v>
      </c>
      <c r="U16" s="18">
        <v>0</v>
      </c>
      <c r="V16" s="17" t="s">
        <v>65</v>
      </c>
      <c r="W16" s="16">
        <v>43605</v>
      </c>
      <c r="X16" s="18">
        <v>83900</v>
      </c>
      <c r="Y16" s="16" t="s">
        <v>66</v>
      </c>
      <c r="Z16" s="18">
        <v>0</v>
      </c>
      <c r="AA16" s="25"/>
      <c r="AB16" s="18">
        <v>83900</v>
      </c>
      <c r="AC16" s="18">
        <v>0</v>
      </c>
      <c r="AD16" s="25"/>
      <c r="AE16" s="17">
        <v>0</v>
      </c>
      <c r="AF16" s="17">
        <v>0</v>
      </c>
      <c r="AG16" s="17">
        <v>0</v>
      </c>
      <c r="AH16" s="23"/>
      <c r="AI16" s="23"/>
      <c r="AJ16" s="24"/>
      <c r="AK16" s="2" t="str">
        <f t="shared" si="0"/>
        <v>OK</v>
      </c>
      <c r="AL16" t="str">
        <f>IF(D16&lt;&gt;"",IF(AK16&lt;&gt;"OK",IF(IFERROR(VLOOKUP(C16&amp;D16,[1]Radicacion!$I$2:$EK$30174,2,0),VLOOKUP(D16,[1]Radicacion!$I$2:$K$30174,2,0))&lt;&gt;"","NO EXIGIBLES"),""),"")</f>
        <v/>
      </c>
    </row>
    <row r="17" spans="1:38" x14ac:dyDescent="0.25">
      <c r="A17" s="14">
        <v>9</v>
      </c>
      <c r="B17" s="15" t="s">
        <v>46</v>
      </c>
      <c r="C17" s="14" t="s">
        <v>47</v>
      </c>
      <c r="D17" s="14" t="s">
        <v>67</v>
      </c>
      <c r="E17" s="16">
        <v>43062</v>
      </c>
      <c r="F17" s="16">
        <v>43080</v>
      </c>
      <c r="G17" s="17">
        <v>42500</v>
      </c>
      <c r="H17" s="18">
        <v>0</v>
      </c>
      <c r="I17" s="25"/>
      <c r="J17" s="18">
        <v>0</v>
      </c>
      <c r="K17" s="18">
        <v>42500</v>
      </c>
      <c r="L17" s="18">
        <v>0</v>
      </c>
      <c r="M17" s="18">
        <v>0</v>
      </c>
      <c r="N17" s="18">
        <v>42500</v>
      </c>
      <c r="O17" s="18">
        <v>0</v>
      </c>
      <c r="P17" s="20" t="s">
        <v>68</v>
      </c>
      <c r="Q17" s="17">
        <v>42500</v>
      </c>
      <c r="R17" s="18">
        <v>0</v>
      </c>
      <c r="S17" s="18">
        <v>0</v>
      </c>
      <c r="T17" s="16" t="s">
        <v>50</v>
      </c>
      <c r="U17" s="18">
        <v>0</v>
      </c>
      <c r="V17" s="17">
        <v>0</v>
      </c>
      <c r="W17" s="16" t="s">
        <v>50</v>
      </c>
      <c r="X17" s="18">
        <v>0</v>
      </c>
      <c r="Y17" s="16" t="s">
        <v>50</v>
      </c>
      <c r="Z17" s="18">
        <v>0</v>
      </c>
      <c r="AA17" s="25"/>
      <c r="AB17" s="18">
        <v>0</v>
      </c>
      <c r="AC17" s="18">
        <v>0</v>
      </c>
      <c r="AD17" s="25"/>
      <c r="AE17" s="17">
        <v>0</v>
      </c>
      <c r="AF17" s="17">
        <v>0</v>
      </c>
      <c r="AG17" s="17">
        <v>0</v>
      </c>
      <c r="AH17" s="23"/>
      <c r="AI17" s="23"/>
      <c r="AJ17" s="24"/>
      <c r="AK17" s="2" t="str">
        <f t="shared" si="0"/>
        <v>OK</v>
      </c>
      <c r="AL17" t="str">
        <f>IF(D17&lt;&gt;"",IF(AK17&lt;&gt;"OK",IF(IFERROR(VLOOKUP(C17&amp;D17,[1]Radicacion!$I$2:$EK$30174,2,0),VLOOKUP(D17,[1]Radicacion!$I$2:$K$30174,2,0))&lt;&gt;"","NO EXIGIBLES"),""),"")</f>
        <v/>
      </c>
    </row>
    <row r="18" spans="1:38" x14ac:dyDescent="0.25">
      <c r="A18" s="14">
        <v>10</v>
      </c>
      <c r="B18" s="15" t="s">
        <v>46</v>
      </c>
      <c r="C18" s="14" t="s">
        <v>47</v>
      </c>
      <c r="D18" s="14" t="s">
        <v>69</v>
      </c>
      <c r="E18" s="16">
        <v>43478</v>
      </c>
      <c r="F18" s="16">
        <v>43525</v>
      </c>
      <c r="G18" s="17">
        <v>286408</v>
      </c>
      <c r="H18" s="18">
        <v>0</v>
      </c>
      <c r="I18" s="25"/>
      <c r="J18" s="18">
        <v>286408</v>
      </c>
      <c r="K18" s="18">
        <v>0</v>
      </c>
      <c r="L18" s="18">
        <v>0</v>
      </c>
      <c r="M18" s="18">
        <v>0</v>
      </c>
      <c r="N18" s="18">
        <v>286408</v>
      </c>
      <c r="O18" s="18">
        <v>0</v>
      </c>
      <c r="P18" s="20" t="s">
        <v>70</v>
      </c>
      <c r="Q18" s="17">
        <v>286408</v>
      </c>
      <c r="R18" s="18">
        <v>0</v>
      </c>
      <c r="S18" s="18">
        <v>0</v>
      </c>
      <c r="T18" s="16" t="s">
        <v>50</v>
      </c>
      <c r="U18" s="18">
        <v>0</v>
      </c>
      <c r="V18" s="17">
        <v>0</v>
      </c>
      <c r="W18" s="16" t="s">
        <v>50</v>
      </c>
      <c r="X18" s="18">
        <v>0</v>
      </c>
      <c r="Y18" s="16" t="s">
        <v>50</v>
      </c>
      <c r="Z18" s="18">
        <v>0</v>
      </c>
      <c r="AA18" s="25"/>
      <c r="AB18" s="18">
        <v>0</v>
      </c>
      <c r="AC18" s="18">
        <v>0</v>
      </c>
      <c r="AD18" s="25"/>
      <c r="AE18" s="17">
        <v>0</v>
      </c>
      <c r="AF18" s="17">
        <v>0</v>
      </c>
      <c r="AG18" s="17">
        <v>0</v>
      </c>
      <c r="AH18" s="23"/>
      <c r="AI18" s="23"/>
      <c r="AJ18" s="24"/>
      <c r="AK18" s="2" t="str">
        <f t="shared" si="0"/>
        <v>OK</v>
      </c>
      <c r="AL18" t="str">
        <f>IF(D18&lt;&gt;"",IF(AK18&lt;&gt;"OK",IF(IFERROR(VLOOKUP(C18&amp;D18,[1]Radicacion!$I$2:$EK$30174,2,0),VLOOKUP(D18,[1]Radicacion!$I$2:$K$30174,2,0))&lt;&gt;"","NO EXIGIBLES"),""),"")</f>
        <v/>
      </c>
    </row>
    <row r="19" spans="1:38" x14ac:dyDescent="0.25">
      <c r="A19" s="14">
        <v>11</v>
      </c>
      <c r="B19" s="15" t="s">
        <v>46</v>
      </c>
      <c r="C19" s="14" t="s">
        <v>47</v>
      </c>
      <c r="D19" s="14" t="s">
        <v>71</v>
      </c>
      <c r="E19" s="16">
        <v>43484</v>
      </c>
      <c r="F19" s="16">
        <v>43557</v>
      </c>
      <c r="G19" s="17">
        <v>430535</v>
      </c>
      <c r="H19" s="18">
        <v>0</v>
      </c>
      <c r="I19" s="25"/>
      <c r="J19" s="18">
        <v>430535</v>
      </c>
      <c r="K19" s="18">
        <v>0</v>
      </c>
      <c r="L19" s="18">
        <v>0</v>
      </c>
      <c r="M19" s="18">
        <v>0</v>
      </c>
      <c r="N19" s="18">
        <v>430535</v>
      </c>
      <c r="O19" s="18">
        <v>0</v>
      </c>
      <c r="P19" s="20" t="s">
        <v>72</v>
      </c>
      <c r="Q19" s="17">
        <v>430535</v>
      </c>
      <c r="R19" s="18">
        <v>0</v>
      </c>
      <c r="S19" s="18">
        <v>0</v>
      </c>
      <c r="T19" s="16" t="s">
        <v>50</v>
      </c>
      <c r="U19" s="18">
        <v>0</v>
      </c>
      <c r="V19" s="17">
        <v>0</v>
      </c>
      <c r="W19" s="16" t="s">
        <v>50</v>
      </c>
      <c r="X19" s="18">
        <v>0</v>
      </c>
      <c r="Y19" s="16" t="s">
        <v>50</v>
      </c>
      <c r="Z19" s="18">
        <v>0</v>
      </c>
      <c r="AA19" s="25"/>
      <c r="AB19" s="18">
        <v>0</v>
      </c>
      <c r="AC19" s="18">
        <v>0</v>
      </c>
      <c r="AD19" s="25"/>
      <c r="AE19" s="17">
        <v>0</v>
      </c>
      <c r="AF19" s="17">
        <v>0</v>
      </c>
      <c r="AG19" s="17">
        <v>0</v>
      </c>
      <c r="AH19" s="23"/>
      <c r="AI19" s="23"/>
      <c r="AJ19" s="24"/>
      <c r="AK19" s="2" t="str">
        <f t="shared" si="0"/>
        <v>OK</v>
      </c>
      <c r="AL19" t="str">
        <f>IF(D19&lt;&gt;"",IF(AK19&lt;&gt;"OK",IF(IFERROR(VLOOKUP(C19&amp;D19,[1]Radicacion!$I$2:$EK$30174,2,0),VLOOKUP(D19,[1]Radicacion!$I$2:$K$30174,2,0))&lt;&gt;"","NO EXIGIBLES"),""),"")</f>
        <v/>
      </c>
    </row>
    <row r="20" spans="1:38" x14ac:dyDescent="0.25">
      <c r="A20" s="14">
        <v>12</v>
      </c>
      <c r="B20" s="15" t="s">
        <v>46</v>
      </c>
      <c r="C20" s="14" t="s">
        <v>47</v>
      </c>
      <c r="D20" s="14" t="s">
        <v>73</v>
      </c>
      <c r="E20" s="16">
        <v>43064</v>
      </c>
      <c r="F20" s="16">
        <v>43102</v>
      </c>
      <c r="G20" s="17">
        <v>127476</v>
      </c>
      <c r="H20" s="18">
        <v>0</v>
      </c>
      <c r="I20" s="25"/>
      <c r="J20" s="18">
        <v>30009</v>
      </c>
      <c r="K20" s="18">
        <v>97467</v>
      </c>
      <c r="L20" s="18">
        <v>0</v>
      </c>
      <c r="M20" s="18">
        <v>0</v>
      </c>
      <c r="N20" s="18">
        <v>127476</v>
      </c>
      <c r="O20" s="18">
        <v>0</v>
      </c>
      <c r="P20" s="20" t="s">
        <v>74</v>
      </c>
      <c r="Q20" s="17">
        <v>127476</v>
      </c>
      <c r="R20" s="18">
        <v>0</v>
      </c>
      <c r="S20" s="18">
        <v>0</v>
      </c>
      <c r="T20" s="16" t="s">
        <v>50</v>
      </c>
      <c r="U20" s="18">
        <v>0</v>
      </c>
      <c r="V20" s="17">
        <v>0</v>
      </c>
      <c r="W20" s="16" t="s">
        <v>50</v>
      </c>
      <c r="X20" s="18">
        <v>0</v>
      </c>
      <c r="Y20" s="16" t="s">
        <v>50</v>
      </c>
      <c r="Z20" s="18">
        <v>0</v>
      </c>
      <c r="AA20" s="25"/>
      <c r="AB20" s="18">
        <v>0</v>
      </c>
      <c r="AC20" s="18">
        <v>0</v>
      </c>
      <c r="AD20" s="25"/>
      <c r="AE20" s="17">
        <v>0</v>
      </c>
      <c r="AF20" s="17">
        <v>0</v>
      </c>
      <c r="AG20" s="17">
        <v>0</v>
      </c>
      <c r="AH20" s="23"/>
      <c r="AI20" s="23"/>
      <c r="AJ20" s="24"/>
      <c r="AK20" s="2" t="str">
        <f t="shared" si="0"/>
        <v>OK</v>
      </c>
      <c r="AL20" t="str">
        <f>IF(D20&lt;&gt;"",IF(AK20&lt;&gt;"OK",IF(IFERROR(VLOOKUP(C20&amp;D20,[1]Radicacion!$I$2:$EK$30174,2,0),VLOOKUP(D20,[1]Radicacion!$I$2:$K$30174,2,0))&lt;&gt;"","NO EXIGIBLES"),""),"")</f>
        <v/>
      </c>
    </row>
    <row r="21" spans="1:38" x14ac:dyDescent="0.25">
      <c r="A21" s="14">
        <v>13</v>
      </c>
      <c r="B21" s="15" t="s">
        <v>46</v>
      </c>
      <c r="C21" s="14" t="s">
        <v>47</v>
      </c>
      <c r="D21" s="14" t="s">
        <v>75</v>
      </c>
      <c r="E21" s="16">
        <v>43585</v>
      </c>
      <c r="F21" s="16">
        <v>43598</v>
      </c>
      <c r="G21" s="17">
        <v>76993</v>
      </c>
      <c r="H21" s="18">
        <v>0</v>
      </c>
      <c r="I21" s="25"/>
      <c r="J21" s="18">
        <v>76993</v>
      </c>
      <c r="K21" s="18">
        <v>0</v>
      </c>
      <c r="L21" s="18">
        <v>0</v>
      </c>
      <c r="M21" s="18">
        <v>0</v>
      </c>
      <c r="N21" s="18">
        <v>76993</v>
      </c>
      <c r="O21" s="18">
        <v>0</v>
      </c>
      <c r="P21" s="20" t="s">
        <v>76</v>
      </c>
      <c r="Q21" s="17">
        <v>76993</v>
      </c>
      <c r="R21" s="18">
        <v>0</v>
      </c>
      <c r="S21" s="18">
        <v>0</v>
      </c>
      <c r="T21" s="16" t="s">
        <v>50</v>
      </c>
      <c r="U21" s="18">
        <v>0</v>
      </c>
      <c r="V21" s="17">
        <v>0</v>
      </c>
      <c r="W21" s="16" t="s">
        <v>50</v>
      </c>
      <c r="X21" s="18">
        <v>0</v>
      </c>
      <c r="Y21" s="16" t="s">
        <v>50</v>
      </c>
      <c r="Z21" s="18">
        <v>0</v>
      </c>
      <c r="AA21" s="25"/>
      <c r="AB21" s="18">
        <v>0</v>
      </c>
      <c r="AC21" s="18">
        <v>0</v>
      </c>
      <c r="AD21" s="25"/>
      <c r="AE21" s="17">
        <v>0</v>
      </c>
      <c r="AF21" s="17">
        <v>0</v>
      </c>
      <c r="AG21" s="17">
        <v>0</v>
      </c>
      <c r="AH21" s="23"/>
      <c r="AI21" s="23"/>
      <c r="AJ21" s="24"/>
      <c r="AK21" s="2" t="str">
        <f t="shared" si="0"/>
        <v>OK</v>
      </c>
      <c r="AL21" t="str">
        <f>IF(D21&lt;&gt;"",IF(AK21&lt;&gt;"OK",IF(IFERROR(VLOOKUP(C21&amp;D21,[1]Radicacion!$I$2:$EK$30174,2,0),VLOOKUP(D21,[1]Radicacion!$I$2:$K$30174,2,0))&lt;&gt;"","NO EXIGIBLES"),""),"")</f>
        <v/>
      </c>
    </row>
    <row r="22" spans="1:38" x14ac:dyDescent="0.25">
      <c r="G22" s="2">
        <f>SUM(G9:G21)</f>
        <v>7661029</v>
      </c>
      <c r="N22" s="2">
        <f>SUM(N9:N21)</f>
        <v>7661029</v>
      </c>
      <c r="Q22" s="2">
        <f>SUM(Q9:Q21)</f>
        <v>7661029</v>
      </c>
      <c r="R22" s="2">
        <f>SUM(R9:R21)</f>
        <v>0</v>
      </c>
      <c r="S22" s="2">
        <f>SUM(S9:S21)</f>
        <v>0</v>
      </c>
      <c r="U22" s="2">
        <f>SUM(U9:U21)</f>
        <v>0</v>
      </c>
      <c r="X22" s="2">
        <f>SUM(X9:X21)</f>
        <v>83900</v>
      </c>
      <c r="Z22" s="2">
        <f>SUM(Z9:Z21)</f>
        <v>0</v>
      </c>
      <c r="AB22" s="2">
        <f>SUM(AB9:AB21)</f>
        <v>83900</v>
      </c>
      <c r="AC22" s="2">
        <f>SUM(AC9:AC21)</f>
        <v>0</v>
      </c>
      <c r="AE22" s="2">
        <f>SUM(AE9:AE21)</f>
        <v>0</v>
      </c>
      <c r="AG22" s="32">
        <f>SUM(AG9:AG21)</f>
        <v>0</v>
      </c>
    </row>
    <row r="23" spans="1:38" x14ac:dyDescent="0.25">
      <c r="AG23" t="s">
        <v>77</v>
      </c>
    </row>
    <row r="24" spans="1:38" x14ac:dyDescent="0.25"/>
    <row r="25" spans="1:38" x14ac:dyDescent="0.25"/>
    <row r="26" spans="1:38" x14ac:dyDescent="0.25"/>
    <row r="27" spans="1:38" x14ac:dyDescent="0.25"/>
    <row r="28" spans="1:38" x14ac:dyDescent="0.25"/>
    <row r="29" spans="1:38" x14ac:dyDescent="0.25"/>
    <row r="30" spans="1:38" x14ac:dyDescent="0.25"/>
    <row r="31" spans="1:38" x14ac:dyDescent="0.25"/>
    <row r="32" spans="1:3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</sheetData>
  <sheetProtection autoFilter="0"/>
  <autoFilter ref="A8:AI21" xr:uid="{D1493B29-431A-439A-828F-6620D2A59F55}"/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3C1452-FBE9-435E-B15D-544E55840EE1}"/>
</file>

<file path=customXml/itemProps2.xml><?xml version="1.0" encoding="utf-8"?>
<ds:datastoreItem xmlns:ds="http://schemas.openxmlformats.org/officeDocument/2006/customXml" ds:itemID="{107D69F4-6E2C-4A8D-AFB9-C92076BC947F}"/>
</file>

<file path=customXml/itemProps3.xml><?xml version="1.0" encoding="utf-8"?>
<ds:datastoreItem xmlns:ds="http://schemas.openxmlformats.org/officeDocument/2006/customXml" ds:itemID="{CF0DEB94-E0FC-423A-A387-35558E20CA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Benjamim Vasquez Madrid</dc:creator>
  <cp:lastModifiedBy>Genny Milena Socha Martinez</cp:lastModifiedBy>
  <dcterms:created xsi:type="dcterms:W3CDTF">2021-07-07T19:57:24Z</dcterms:created>
  <dcterms:modified xsi:type="dcterms:W3CDTF">2021-07-15T21:07:48Z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